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/>
  </bookViews>
  <sheets>
    <sheet name="Sheet1" sheetId="1" r:id="rId1"/>
  </sheets>
  <definedNames>
    <definedName name="_xlnm.Print_Titles" localSheetId="0">Sheet1!$A:$B</definedName>
    <definedName name="_xlnm.Print_Area" localSheetId="0">Sheet1!$A$1:$AP$69</definedName>
  </definedNames>
  <calcPr calcId="124519" fullCalcOnLoad="1"/>
</workbook>
</file>

<file path=xl/calcChain.xml><?xml version="1.0" encoding="utf-8"?>
<calcChain xmlns="http://schemas.openxmlformats.org/spreadsheetml/2006/main">
  <c r="K16" i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8"/>
  <c r="K59"/>
  <c r="K60"/>
  <c r="K61"/>
  <c r="K63"/>
  <c r="K15"/>
  <c r="I62"/>
  <c r="I57"/>
  <c r="I64"/>
  <c r="X16"/>
  <c r="AL16"/>
  <c r="X17"/>
  <c r="AL17"/>
  <c r="X18"/>
  <c r="AL18"/>
  <c r="X19"/>
  <c r="AL19"/>
  <c r="X20"/>
  <c r="AL20"/>
  <c r="X21"/>
  <c r="AL21"/>
  <c r="X22"/>
  <c r="AL22"/>
  <c r="X23"/>
  <c r="AL23"/>
  <c r="X24"/>
  <c r="AL24"/>
  <c r="X25"/>
  <c r="AL25"/>
  <c r="X26"/>
  <c r="AL26"/>
  <c r="X27"/>
  <c r="AL27"/>
  <c r="X28"/>
  <c r="AL28"/>
  <c r="X29"/>
  <c r="AL29"/>
  <c r="X30"/>
  <c r="AL30"/>
  <c r="X31"/>
  <c r="AL31"/>
  <c r="X32"/>
  <c r="AL32"/>
  <c r="X33"/>
  <c r="AL33"/>
  <c r="X34"/>
  <c r="AL34"/>
  <c r="X35"/>
  <c r="AL35"/>
  <c r="X36"/>
  <c r="AL36"/>
  <c r="X37"/>
  <c r="AL37"/>
  <c r="X38"/>
  <c r="AL38"/>
  <c r="X39"/>
  <c r="AL39"/>
  <c r="X40"/>
  <c r="AL40"/>
  <c r="X41"/>
  <c r="AL41"/>
  <c r="X42"/>
  <c r="AL42"/>
  <c r="X43"/>
  <c r="AL43"/>
  <c r="X44"/>
  <c r="AL44"/>
  <c r="X45"/>
  <c r="AL45"/>
  <c r="X46"/>
  <c r="AL46"/>
  <c r="X47"/>
  <c r="AL47"/>
  <c r="X48"/>
  <c r="AL48"/>
  <c r="X49"/>
  <c r="AL49"/>
  <c r="X50"/>
  <c r="AL50"/>
  <c r="X51"/>
  <c r="AL51"/>
  <c r="X52"/>
  <c r="AL52"/>
  <c r="X53"/>
  <c r="AL53"/>
  <c r="X54"/>
  <c r="AL54"/>
  <c r="X55"/>
  <c r="AL55"/>
  <c r="X56"/>
  <c r="AL56"/>
  <c r="AJ57"/>
  <c r="Y57"/>
  <c r="Z57"/>
  <c r="AA57"/>
  <c r="AB57"/>
  <c r="AC57"/>
  <c r="AD57"/>
  <c r="AE57"/>
  <c r="AF57"/>
  <c r="AG57"/>
  <c r="AH57"/>
  <c r="AI57"/>
  <c r="X57"/>
  <c r="Q57"/>
  <c r="O57"/>
  <c r="R57"/>
  <c r="AK57"/>
  <c r="AL57"/>
  <c r="X58"/>
  <c r="AL58"/>
  <c r="X59"/>
  <c r="AL59"/>
  <c r="X60"/>
  <c r="AL60"/>
  <c r="X61"/>
  <c r="AL61"/>
  <c r="AJ62"/>
  <c r="Y62"/>
  <c r="Z62"/>
  <c r="AA62"/>
  <c r="AB62"/>
  <c r="AC62"/>
  <c r="AD62"/>
  <c r="AE62"/>
  <c r="AF62"/>
  <c r="AG62"/>
  <c r="AH62"/>
  <c r="AI62"/>
  <c r="X62"/>
  <c r="Q62"/>
  <c r="O62"/>
  <c r="R62"/>
  <c r="AK62"/>
  <c r="AL62"/>
  <c r="X63"/>
  <c r="AL63"/>
  <c r="Y64"/>
  <c r="Z64"/>
  <c r="AA64"/>
  <c r="AB64"/>
  <c r="AC64"/>
  <c r="AD64"/>
  <c r="AE64"/>
  <c r="AF64"/>
  <c r="AG64"/>
  <c r="AH64"/>
  <c r="AI64"/>
  <c r="X64"/>
  <c r="O64"/>
  <c r="AL64"/>
  <c r="X15"/>
  <c r="AL15"/>
  <c r="M15"/>
  <c r="N15"/>
  <c r="J57"/>
  <c r="J62"/>
  <c r="J64"/>
  <c r="H62"/>
  <c r="H57"/>
  <c r="H64"/>
  <c r="G62"/>
  <c r="G57"/>
  <c r="G64"/>
  <c r="AO15"/>
  <c r="AP15"/>
  <c r="F57"/>
  <c r="C57"/>
  <c r="K57" s="1"/>
  <c r="N57" s="1"/>
  <c r="C62"/>
  <c r="K62" s="1"/>
  <c r="N62" s="1"/>
  <c r="F62"/>
  <c r="F64"/>
  <c r="E64"/>
  <c r="K64" s="1"/>
  <c r="N64" s="1"/>
  <c r="C64"/>
  <c r="AN57"/>
  <c r="AN62"/>
  <c r="AN64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L57"/>
  <c r="M57"/>
  <c r="M58"/>
  <c r="N58"/>
  <c r="M59"/>
  <c r="N59"/>
  <c r="M60"/>
  <c r="N60"/>
  <c r="M61"/>
  <c r="N61"/>
  <c r="L62"/>
  <c r="M62"/>
  <c r="M63"/>
  <c r="N63"/>
  <c r="L64"/>
  <c r="M64"/>
  <c r="AO16"/>
  <c r="AP16"/>
  <c r="AO17"/>
  <c r="AP17"/>
  <c r="AO18"/>
  <c r="AP18"/>
  <c r="AO19"/>
  <c r="AP19"/>
  <c r="AO20"/>
  <c r="AP20"/>
  <c r="AO21"/>
  <c r="AP21"/>
  <c r="AO22"/>
  <c r="AP22"/>
  <c r="AO23"/>
  <c r="AP23"/>
  <c r="AO24"/>
  <c r="AP24"/>
  <c r="AO25"/>
  <c r="AP25"/>
  <c r="AO26"/>
  <c r="AP26"/>
  <c r="AO27"/>
  <c r="AP27"/>
  <c r="AO28"/>
  <c r="AP28"/>
  <c r="AO29"/>
  <c r="AP29"/>
  <c r="AO30"/>
  <c r="AP30"/>
  <c r="AO31"/>
  <c r="AP31"/>
  <c r="AO32"/>
  <c r="AP32"/>
  <c r="AO33"/>
  <c r="AP33"/>
  <c r="AO34"/>
  <c r="AP34"/>
  <c r="AO35"/>
  <c r="AP35"/>
  <c r="AO36"/>
  <c r="AP36"/>
  <c r="AO37"/>
  <c r="AP37"/>
  <c r="AO38"/>
  <c r="AP38"/>
  <c r="AO39"/>
  <c r="AP39"/>
  <c r="AO40"/>
  <c r="AP40"/>
  <c r="AO41"/>
  <c r="AP41"/>
  <c r="AO42"/>
  <c r="AP42"/>
  <c r="AO43"/>
  <c r="AP43"/>
  <c r="AO44"/>
  <c r="AP44"/>
  <c r="AO45"/>
  <c r="AP45"/>
  <c r="AO46"/>
  <c r="AP46"/>
  <c r="AO47"/>
  <c r="AP47"/>
  <c r="AO48"/>
  <c r="AP48"/>
  <c r="AO49"/>
  <c r="AP49"/>
  <c r="AO50"/>
  <c r="AP50"/>
  <c r="AO51"/>
  <c r="AP51"/>
  <c r="AO52"/>
  <c r="AP52"/>
  <c r="AO53"/>
  <c r="AP53"/>
  <c r="AO54"/>
  <c r="AP54"/>
  <c r="AO55"/>
  <c r="AP55"/>
  <c r="AO56"/>
  <c r="AP56"/>
  <c r="AM57"/>
  <c r="AO57"/>
  <c r="AP57"/>
  <c r="AO58"/>
  <c r="AP58"/>
  <c r="AO59"/>
  <c r="AP59"/>
  <c r="AO60"/>
  <c r="AP60"/>
  <c r="AO61"/>
  <c r="AP61"/>
  <c r="AM62"/>
  <c r="AO62"/>
  <c r="AP62"/>
  <c r="AO63"/>
  <c r="AP63"/>
  <c r="AO64"/>
  <c r="AP64"/>
  <c r="D62"/>
  <c r="D57"/>
  <c r="D64"/>
</calcChain>
</file>

<file path=xl/sharedStrings.xml><?xml version="1.0" encoding="utf-8"?>
<sst xmlns="http://schemas.openxmlformats.org/spreadsheetml/2006/main" count="162" uniqueCount="148">
  <si>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</si>
  <si>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</si>
  <si>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</si>
  <si>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</si>
  <si>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</si>
  <si>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</si>
  <si>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</si>
  <si>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</si>
  <si>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</si>
  <si>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</si>
  <si>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</si>
  <si>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</si>
  <si>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</si>
  <si>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</si>
  <si>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</si>
  <si>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</si>
  <si>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</si>
  <si>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</si>
  <si>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</si>
  <si>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</si>
  <si>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</si>
  <si>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</si>
  <si>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</si>
  <si>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</si>
  <si>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</si>
  <si>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</si>
  <si>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</si>
  <si>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</si>
  <si>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</si>
  <si>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</si>
  <si>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</si>
  <si>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</si>
  <si>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</si>
  <si>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</si>
  <si>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</si>
  <si>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</si>
  <si>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</si>
  <si>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</si>
  <si>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</si>
  <si>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</si>
  <si>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</si>
  <si>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</si>
  <si>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</si>
  <si>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</si>
  <si>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</si>
  <si>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</si>
  <si>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</si>
  <si>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</si>
  <si>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</si>
  <si>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</si>
  <si>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</si>
  <si>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</si>
  <si>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</si>
  <si>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</si>
  <si>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</si>
  <si>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</si>
  <si>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</si>
  <si>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</si>
  <si>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</si>
  <si>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</si>
  <si>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</si>
  <si>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</si>
  <si>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</si>
  <si>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</si>
  <si>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</si>
  <si>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</si>
  <si>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</si>
  <si>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</si>
  <si>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</si>
  <si>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</si>
  <si>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</si>
  <si>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</si>
  <si>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</si>
  <si>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</si>
  <si>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</si>
  <si>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</si>
  <si>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</si>
  <si>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</si>
  <si>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</si>
  <si>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</si>
  <si>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</si>
  <si>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</si>
  <si>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</si>
  <si>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</si>
  <si>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</si>
  <si>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</si>
  <si>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</si>
  <si>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</si>
  <si>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</si>
  <si>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</si>
  <si>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</si>
  <si>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</si>
  <si>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</si>
  <si>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</si>
  <si>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</si>
  <si>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</si>
  <si>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</si>
  <si>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</si>
  <si>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</si>
  <si>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</si>
  <si>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</si>
  <si>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</si>
  <si>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</si>
  <si>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</si>
  <si>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</si>
  <si>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</si>
  <si>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</si>
  <si>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</si>
  <si>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</si>
  <si>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</si>
  <si>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</si>
  <si>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</si>
  <si>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</si>
  <si>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</si>
  <si>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</si>
  <si>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</si>
  <si>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</si>
  <si>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</si>
  <si>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</si>
  <si>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</si>
  <si>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</si>
  <si>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</si>
  <si>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</si>
  <si>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</si>
  <si>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</si>
  <si>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</si>
  <si>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</si>
  <si>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</si>
  <si>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</si>
  <si>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</si>
  <si>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</si>
  <si>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</si>
  <si>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</si>
  <si>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</si>
  <si>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Про внесення змін до рішення</t>
  </si>
  <si>
    <t>від 31 січня 2014 року</t>
  </si>
  <si>
    <t>інша субвенція з сільських та селищних рад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</si>
  <si>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</si>
  <si>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Дотації вирівнювання,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</si>
  <si>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</si>
  <si>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інша субвенція з обласного бюджету на виконання доручень виборців</t>
  </si>
  <si>
    <t>інша субвенція з обласного бюджету на завершення робіт та введення в експлуатацію дошкільного навчального закладу Пакульської сільської ради</t>
  </si>
  <si>
    <t>інша субвенція з обласного бюджету за підсумками щорічного обласного конкурсу "Краща сільська, селищна, міська рада"</t>
  </si>
  <si>
    <t>від 26 вересня    2014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</si>
  <si>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</si>
  <si>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Керуючий спрвами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</si>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</sst>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MS Sans Serif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9">
    <xf numFmtId="0" fontId="0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>
      <alignment wrapText="1"/>
    </xf>
    <xf numFmtId="4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4" fillId="0" borderId="0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/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3">
    <cellStyle name="Normal_Доходи" xfId="1"/>
    <cellStyle name="Обычный" xfId="0" builtinId="0"/>
    <cellStyle name="Обычный_~_T8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view="pageBreakPreview" topLeftCell="A3" zoomScale="50" zoomScaleNormal="75" workbookViewId="0">
      <pane xSplit="2" ySplit="12" topLeftCell="X51" activePane="bottomRight" state="frozen"/>
      <selection activeCell="A3" sqref="A3"/>
      <selection pane="topRight" activeCell="C3" sqref="C3"/>
      <selection pane="bottomLeft" activeCell="A15" sqref="A15"/>
      <selection pane="bottomRight" activeCell="X67" sqref="X67:AJ68"/>
    </sheetView>
  </sheetViews>
  <sheetFormatPr defaultRowHeight="20.25"/>
  <cols>
    <col min="1" max="1" width="17.140625" style="5" customWidth="1"/>
    <col min="2" max="2" width="23.140625" style="6" customWidth="1"/>
    <col min="3" max="3" width="16" style="5" customWidth="1"/>
    <col min="4" max="4" width="18.42578125" style="5" customWidth="1"/>
    <col min="5" max="5" width="30.28515625" style="5" customWidth="1"/>
    <col min="6" max="6" width="28.5703125" style="5" customWidth="1"/>
    <col min="7" max="7" width="20.140625" style="5" customWidth="1"/>
    <col min="8" max="9" width="19.85546875" style="5" customWidth="1"/>
    <col min="10" max="10" width="27.42578125" style="5" customWidth="1"/>
    <col min="11" max="11" width="16.85546875" style="8" customWidth="1"/>
    <col min="12" max="12" width="41.140625" style="5" customWidth="1"/>
    <col min="13" max="13" width="25" style="8" customWidth="1"/>
    <col min="14" max="14" width="21.42578125" style="10" customWidth="1"/>
    <col min="15" max="15" width="15.28515625" style="5" customWidth="1"/>
    <col min="16" max="16" width="14.42578125" style="5" customWidth="1"/>
    <col min="17" max="17" width="23.85546875" style="5" customWidth="1"/>
    <col min="18" max="18" width="23.140625" style="5" customWidth="1"/>
    <col min="19" max="19" width="26" style="5" customWidth="1"/>
    <col min="20" max="20" width="44.7109375" style="5" customWidth="1"/>
    <col min="21" max="21" width="62.42578125" style="5" customWidth="1"/>
    <col min="22" max="23" width="32.42578125" style="5" customWidth="1"/>
    <col min="24" max="24" width="14" style="5" customWidth="1"/>
    <col min="25" max="25" width="25.42578125" style="5" customWidth="1"/>
    <col min="26" max="26" width="18.42578125" style="5" customWidth="1"/>
    <col min="27" max="27" width="15.85546875" style="5" customWidth="1"/>
    <col min="28" max="28" width="20.42578125" style="5" customWidth="1"/>
    <col min="29" max="35" width="14.28515625" style="5" customWidth="1"/>
    <col min="36" max="36" width="26.140625" style="5" customWidth="1"/>
    <col min="37" max="37" width="20.140625" style="5" customWidth="1"/>
    <col min="38" max="38" width="18.28515625" style="5" customWidth="1"/>
    <col min="39" max="39" width="23.5703125" style="5" customWidth="1"/>
    <col min="40" max="40" width="17.140625" style="5" customWidth="1"/>
    <col min="41" max="41" width="16.28515625" style="5" customWidth="1"/>
    <col min="42" max="42" width="18.7109375" style="10" customWidth="1"/>
    <col min="43" max="43" width="27.7109375" style="6" customWidth="1"/>
    <col min="44" max="16384" width="9.140625" style="6"/>
  </cols>
  <sheetData>
    <row r="1" spans="1:42" s="4" customFormat="1" ht="29.25" customHeight="1">
      <c r="A1" s="36"/>
      <c r="C1" s="3"/>
      <c r="G1" s="29"/>
      <c r="H1" s="29"/>
      <c r="I1" s="29"/>
      <c r="J1" s="29"/>
      <c r="K1" s="31"/>
      <c r="L1" s="29" t="s">
        <v>12</v>
      </c>
      <c r="N1" s="57"/>
      <c r="O1" s="45"/>
      <c r="P1" s="46"/>
      <c r="Q1" s="3"/>
      <c r="R1" s="3"/>
      <c r="S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9"/>
      <c r="AO1" s="3"/>
      <c r="AP1" s="10"/>
    </row>
    <row r="2" spans="1:42" s="4" customFormat="1" ht="17.25" customHeight="1">
      <c r="A2" s="3"/>
      <c r="C2" s="3"/>
      <c r="G2" s="29"/>
      <c r="H2" s="29"/>
      <c r="I2" s="29"/>
      <c r="J2" s="29"/>
      <c r="K2" s="31"/>
      <c r="L2" s="29" t="s">
        <v>117</v>
      </c>
      <c r="N2" s="58"/>
      <c r="O2" s="45"/>
      <c r="P2" s="46"/>
      <c r="Q2" s="3"/>
      <c r="R2" s="3"/>
      <c r="S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9"/>
      <c r="AO2" s="3"/>
      <c r="AP2" s="10"/>
    </row>
    <row r="3" spans="1:42" s="4" customFormat="1" ht="17.25" customHeight="1">
      <c r="A3" s="3"/>
      <c r="C3" s="3"/>
      <c r="G3" s="29"/>
      <c r="H3" s="29"/>
      <c r="I3" s="29"/>
      <c r="J3" s="29"/>
      <c r="K3" s="31"/>
      <c r="L3" s="29" t="s">
        <v>143</v>
      </c>
      <c r="N3" s="59"/>
      <c r="O3" s="47"/>
      <c r="P3" s="48"/>
      <c r="Q3" s="3"/>
      <c r="R3" s="3"/>
      <c r="S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9"/>
      <c r="AO3" s="3"/>
      <c r="AP3" s="10"/>
    </row>
    <row r="4" spans="1:42" s="4" customFormat="1" ht="18" customHeight="1">
      <c r="A4" s="3"/>
      <c r="C4" s="3"/>
      <c r="G4" s="35"/>
      <c r="H4" s="35"/>
      <c r="I4" s="35"/>
      <c r="J4" s="35"/>
      <c r="K4" s="31"/>
      <c r="L4" s="35" t="s">
        <v>134</v>
      </c>
      <c r="N4" s="59"/>
      <c r="O4" s="47"/>
      <c r="P4" s="48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5"/>
      <c r="AO4" s="3"/>
      <c r="AP4" s="10"/>
    </row>
    <row r="5" spans="1:42" s="4" customFormat="1" ht="16.149999999999999" customHeight="1">
      <c r="A5" s="3"/>
      <c r="C5" s="3"/>
      <c r="G5" s="29"/>
      <c r="H5" s="29"/>
      <c r="I5" s="29"/>
      <c r="J5" s="29"/>
      <c r="K5" s="31"/>
      <c r="L5" s="29" t="s">
        <v>135</v>
      </c>
      <c r="N5" s="59"/>
      <c r="O5" s="47"/>
      <c r="P5" s="48"/>
      <c r="Q5" s="3"/>
      <c r="R5" s="3"/>
      <c r="S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9"/>
      <c r="AO5" s="3"/>
      <c r="AP5" s="10"/>
    </row>
    <row r="6" spans="1:42" s="4" customFormat="1" ht="16.149999999999999" customHeight="1">
      <c r="A6" s="3"/>
      <c r="C6" s="3"/>
      <c r="G6" s="29"/>
      <c r="H6" s="29"/>
      <c r="I6" s="29"/>
      <c r="J6" s="29"/>
      <c r="K6" s="31"/>
      <c r="L6" s="29" t="s">
        <v>129</v>
      </c>
      <c r="N6" s="59"/>
      <c r="O6" s="47"/>
      <c r="P6" s="48"/>
      <c r="Q6" s="3"/>
      <c r="R6" s="3"/>
      <c r="S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9"/>
      <c r="AO6" s="3"/>
      <c r="AP6" s="10"/>
    </row>
    <row r="7" spans="1:42" s="4" customFormat="1" ht="16.149999999999999" customHeight="1">
      <c r="A7" s="3"/>
      <c r="C7" s="3"/>
      <c r="E7" s="29"/>
      <c r="F7" s="29"/>
      <c r="G7" s="29"/>
      <c r="H7" s="29"/>
      <c r="I7" s="29"/>
      <c r="J7" s="29"/>
      <c r="K7" s="31"/>
      <c r="L7" s="29"/>
      <c r="N7" s="59"/>
      <c r="O7" s="47"/>
      <c r="P7" s="4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9"/>
      <c r="AO7" s="3"/>
      <c r="AP7" s="10"/>
    </row>
    <row r="8" spans="1:42" s="4" customFormat="1" ht="23.25" customHeight="1">
      <c r="A8" s="3"/>
      <c r="C8" s="96" t="s">
        <v>130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3"/>
      <c r="P8" s="1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10"/>
    </row>
    <row r="9" spans="1:42">
      <c r="K9" s="32" t="s">
        <v>4</v>
      </c>
      <c r="N9" s="32"/>
      <c r="AP9" s="11"/>
    </row>
    <row r="10" spans="1:42" s="14" customFormat="1" ht="29.25" customHeight="1">
      <c r="A10" s="75" t="s">
        <v>7</v>
      </c>
      <c r="B10" s="75" t="s">
        <v>119</v>
      </c>
      <c r="C10" s="80" t="s">
        <v>8</v>
      </c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7" t="s">
        <v>1</v>
      </c>
      <c r="O10" s="80" t="s">
        <v>9</v>
      </c>
      <c r="P10" s="65"/>
      <c r="Q10" s="65"/>
      <c r="R10" s="65"/>
      <c r="S10" s="65"/>
      <c r="T10" s="65"/>
      <c r="U10" s="65"/>
      <c r="V10" s="65"/>
      <c r="W10" s="60"/>
      <c r="X10" s="65" t="s">
        <v>9</v>
      </c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6"/>
      <c r="AP10" s="84" t="s">
        <v>1</v>
      </c>
    </row>
    <row r="11" spans="1:42" s="15" customFormat="1" ht="24" customHeight="1">
      <c r="A11" s="75"/>
      <c r="B11" s="75"/>
      <c r="C11" s="94" t="s">
        <v>0</v>
      </c>
      <c r="D11" s="95"/>
      <c r="E11" s="95"/>
      <c r="F11" s="95"/>
      <c r="G11" s="95"/>
      <c r="H11" s="95"/>
      <c r="I11" s="95"/>
      <c r="J11" s="95"/>
      <c r="K11" s="77" t="s">
        <v>115</v>
      </c>
      <c r="L11" s="42" t="s">
        <v>114</v>
      </c>
      <c r="M11" s="81" t="s">
        <v>116</v>
      </c>
      <c r="N11" s="67"/>
      <c r="O11" s="91" t="s">
        <v>0</v>
      </c>
      <c r="P11" s="92"/>
      <c r="Q11" s="92"/>
      <c r="R11" s="92"/>
      <c r="S11" s="92"/>
      <c r="T11" s="92"/>
      <c r="U11" s="92"/>
      <c r="V11" s="92"/>
      <c r="W11" s="61"/>
      <c r="X11" s="93" t="s">
        <v>0</v>
      </c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77"/>
      <c r="AL11" s="88" t="s">
        <v>115</v>
      </c>
      <c r="AM11" s="72" t="s">
        <v>114</v>
      </c>
      <c r="AN11" s="72"/>
      <c r="AO11" s="85" t="s">
        <v>116</v>
      </c>
      <c r="AP11" s="84"/>
    </row>
    <row r="12" spans="1:42" s="5" customFormat="1" ht="48" customHeight="1">
      <c r="A12" s="75"/>
      <c r="B12" s="75"/>
      <c r="C12" s="76" t="s">
        <v>6</v>
      </c>
      <c r="D12" s="76"/>
      <c r="E12" s="68" t="s">
        <v>131</v>
      </c>
      <c r="F12" s="68" t="s">
        <v>139</v>
      </c>
      <c r="G12" s="75" t="s">
        <v>122</v>
      </c>
      <c r="H12" s="75" t="s">
        <v>11</v>
      </c>
      <c r="I12" s="75" t="s">
        <v>144</v>
      </c>
      <c r="J12" s="75" t="s">
        <v>137</v>
      </c>
      <c r="K12" s="78"/>
      <c r="L12" s="68" t="s">
        <v>121</v>
      </c>
      <c r="M12" s="81"/>
      <c r="N12" s="67"/>
      <c r="O12" s="73" t="s">
        <v>110</v>
      </c>
      <c r="P12" s="83"/>
      <c r="Q12" s="68" t="s">
        <v>138</v>
      </c>
      <c r="R12" s="68" t="s">
        <v>139</v>
      </c>
      <c r="S12" s="75" t="s">
        <v>5</v>
      </c>
      <c r="T12" s="68" t="s">
        <v>111</v>
      </c>
      <c r="U12" s="68" t="s">
        <v>123</v>
      </c>
      <c r="V12" s="68" t="s">
        <v>112</v>
      </c>
      <c r="W12" s="68" t="s">
        <v>144</v>
      </c>
      <c r="X12" s="70" t="s">
        <v>11</v>
      </c>
      <c r="Y12" s="73" t="s">
        <v>10</v>
      </c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68" t="s">
        <v>113</v>
      </c>
      <c r="AK12" s="75" t="s">
        <v>137</v>
      </c>
      <c r="AL12" s="89"/>
      <c r="AM12" s="75" t="s">
        <v>120</v>
      </c>
      <c r="AN12" s="68" t="s">
        <v>11</v>
      </c>
      <c r="AO12" s="86"/>
      <c r="AP12" s="84"/>
    </row>
    <row r="13" spans="1:42" s="5" customFormat="1" ht="282" customHeight="1">
      <c r="A13" s="75"/>
      <c r="B13" s="75"/>
      <c r="C13" s="49" t="s">
        <v>2</v>
      </c>
      <c r="D13" s="43" t="s">
        <v>3</v>
      </c>
      <c r="E13" s="69"/>
      <c r="F13" s="69"/>
      <c r="G13" s="75"/>
      <c r="H13" s="75"/>
      <c r="I13" s="75"/>
      <c r="J13" s="75"/>
      <c r="K13" s="79"/>
      <c r="L13" s="69"/>
      <c r="M13" s="81"/>
      <c r="N13" s="67"/>
      <c r="O13" s="43" t="s">
        <v>2</v>
      </c>
      <c r="P13" s="43" t="s">
        <v>3</v>
      </c>
      <c r="Q13" s="69"/>
      <c r="R13" s="69"/>
      <c r="S13" s="75"/>
      <c r="T13" s="69"/>
      <c r="U13" s="69"/>
      <c r="V13" s="69"/>
      <c r="W13" s="69"/>
      <c r="X13" s="71"/>
      <c r="Y13" s="34" t="s">
        <v>125</v>
      </c>
      <c r="Z13" s="34" t="s">
        <v>124</v>
      </c>
      <c r="AA13" s="34" t="s">
        <v>126</v>
      </c>
      <c r="AB13" s="34" t="s">
        <v>128</v>
      </c>
      <c r="AC13" s="34" t="s">
        <v>127</v>
      </c>
      <c r="AD13" s="34" t="s">
        <v>132</v>
      </c>
      <c r="AE13" s="34" t="s">
        <v>133</v>
      </c>
      <c r="AF13" s="34" t="s">
        <v>140</v>
      </c>
      <c r="AG13" s="34" t="s">
        <v>141</v>
      </c>
      <c r="AH13" s="34" t="s">
        <v>142</v>
      </c>
      <c r="AI13" s="34" t="s">
        <v>136</v>
      </c>
      <c r="AJ13" s="69"/>
      <c r="AK13" s="75"/>
      <c r="AL13" s="90"/>
      <c r="AM13" s="75"/>
      <c r="AN13" s="69"/>
      <c r="AO13" s="87"/>
      <c r="AP13" s="84"/>
    </row>
    <row r="14" spans="1:42" s="8" customFormat="1" ht="18.75" customHeight="1">
      <c r="A14" s="1"/>
      <c r="B14" s="1"/>
      <c r="C14" s="63">
        <v>250311</v>
      </c>
      <c r="D14" s="82"/>
      <c r="E14" s="21">
        <v>250352</v>
      </c>
      <c r="F14" s="21">
        <v>250313</v>
      </c>
      <c r="G14" s="21">
        <v>250315</v>
      </c>
      <c r="H14" s="21">
        <v>250380</v>
      </c>
      <c r="I14" s="21">
        <v>250366</v>
      </c>
      <c r="J14" s="21">
        <v>250388</v>
      </c>
      <c r="K14" s="21"/>
      <c r="L14" s="21">
        <v>250354</v>
      </c>
      <c r="M14" s="21"/>
      <c r="N14" s="12"/>
      <c r="O14" s="63">
        <v>41010600</v>
      </c>
      <c r="P14" s="82"/>
      <c r="Q14" s="9">
        <v>41020100</v>
      </c>
      <c r="R14" s="9">
        <v>41020600</v>
      </c>
      <c r="S14" s="2">
        <v>41030600</v>
      </c>
      <c r="T14" s="2">
        <v>41030800</v>
      </c>
      <c r="U14" s="2">
        <v>41030900</v>
      </c>
      <c r="V14" s="2">
        <v>41031000</v>
      </c>
      <c r="W14" s="62">
        <v>410345000</v>
      </c>
      <c r="X14" s="63">
        <v>41035000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2">
        <v>41035800</v>
      </c>
      <c r="AK14" s="2">
        <v>41037000</v>
      </c>
      <c r="AL14" s="2"/>
      <c r="AM14" s="2">
        <v>41034400</v>
      </c>
      <c r="AN14" s="21">
        <v>41035000</v>
      </c>
      <c r="AO14" s="2"/>
      <c r="AP14" s="12"/>
    </row>
    <row r="15" spans="1:42" ht="18" customHeight="1">
      <c r="A15" s="37" t="s">
        <v>13</v>
      </c>
      <c r="B15" s="37" t="s">
        <v>63</v>
      </c>
      <c r="C15" s="50">
        <v>81680</v>
      </c>
      <c r="D15" s="51">
        <v>0.08</v>
      </c>
      <c r="E15" s="22"/>
      <c r="F15" s="22"/>
      <c r="G15" s="30"/>
      <c r="H15" s="30"/>
      <c r="I15" s="30"/>
      <c r="J15" s="30"/>
      <c r="K15" s="52">
        <f>SUM(E15,C15,G15,H15,J15,F15,I15)</f>
        <v>81680</v>
      </c>
      <c r="L15" s="44">
        <v>15211</v>
      </c>
      <c r="M15" s="52">
        <f>SUM(L15)</f>
        <v>15211</v>
      </c>
      <c r="N15" s="28">
        <f>SUM(M15,K15)</f>
        <v>96891</v>
      </c>
      <c r="O15" s="50">
        <v>0</v>
      </c>
      <c r="P15" s="51">
        <v>0</v>
      </c>
      <c r="Q15" s="23"/>
      <c r="R15" s="23"/>
      <c r="S15" s="23"/>
      <c r="T15" s="23"/>
      <c r="U15" s="23"/>
      <c r="V15" s="23"/>
      <c r="W15" s="23"/>
      <c r="X15" s="26">
        <f>SUM(Y15:AI15)</f>
        <v>38935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38935</v>
      </c>
      <c r="AJ15" s="23"/>
      <c r="AK15" s="23"/>
      <c r="AL15" s="26">
        <f>SUM(AJ15,X15,V15,U15,T15,S15,Q15,O15,R15,AK15,W15)</f>
        <v>38935</v>
      </c>
      <c r="AM15" s="23"/>
      <c r="AN15" s="30">
        <v>200000</v>
      </c>
      <c r="AO15" s="26">
        <f>SUM(AM15,AN15)</f>
        <v>200000</v>
      </c>
      <c r="AP15" s="26">
        <f>SUM(AO15,AL15)</f>
        <v>238935</v>
      </c>
    </row>
    <row r="16" spans="1:42" ht="18" customHeight="1">
      <c r="A16" s="37" t="s">
        <v>14</v>
      </c>
      <c r="B16" s="37" t="s">
        <v>64</v>
      </c>
      <c r="C16" s="50">
        <v>166938</v>
      </c>
      <c r="D16" s="51">
        <v>0.16</v>
      </c>
      <c r="E16" s="22"/>
      <c r="F16" s="22"/>
      <c r="G16" s="30"/>
      <c r="H16" s="30">
        <v>55000</v>
      </c>
      <c r="I16" s="30"/>
      <c r="J16" s="30">
        <v>33300</v>
      </c>
      <c r="K16" s="52">
        <f t="shared" ref="K16:K64" si="0">SUM(E16,C16,G16,H16,J16,F16,I16)</f>
        <v>255238</v>
      </c>
      <c r="L16" s="44">
        <v>41207</v>
      </c>
      <c r="M16" s="52">
        <f t="shared" ref="M16:M64" si="1">SUM(L16)</f>
        <v>41207</v>
      </c>
      <c r="N16" s="28">
        <f t="shared" ref="N16:N64" si="2">SUM(M16,K16)</f>
        <v>296445</v>
      </c>
      <c r="O16" s="50">
        <v>0</v>
      </c>
      <c r="P16" s="51">
        <v>0</v>
      </c>
      <c r="Q16" s="23"/>
      <c r="R16" s="23"/>
      <c r="S16" s="23"/>
      <c r="T16" s="23"/>
      <c r="U16" s="23"/>
      <c r="V16" s="23"/>
      <c r="W16" s="23"/>
      <c r="X16" s="26">
        <f t="shared" ref="X16:X46" si="3">SUM(Y16:AI16)</f>
        <v>43000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43000</v>
      </c>
      <c r="AJ16" s="23"/>
      <c r="AK16" s="23"/>
      <c r="AL16" s="26">
        <f t="shared" ref="AL16:AL64" si="4">SUM(AJ16,X16,V16,U16,T16,S16,Q16,O16,R16,AK16,W16)</f>
        <v>43000</v>
      </c>
      <c r="AM16" s="23"/>
      <c r="AN16" s="30"/>
      <c r="AO16" s="26">
        <f t="shared" ref="AO16:AO64" si="5">SUM(AM16,AN16)</f>
        <v>0</v>
      </c>
      <c r="AP16" s="26">
        <f t="shared" ref="AP16:AP64" si="6">SUM(AO16,AL16)</f>
        <v>43000</v>
      </c>
    </row>
    <row r="17" spans="1:42" ht="18" customHeight="1">
      <c r="A17" s="37" t="s">
        <v>15</v>
      </c>
      <c r="B17" s="37" t="s">
        <v>65</v>
      </c>
      <c r="C17" s="50">
        <v>64739</v>
      </c>
      <c r="D17" s="51">
        <v>0.06</v>
      </c>
      <c r="E17" s="22"/>
      <c r="F17" s="22"/>
      <c r="G17" s="30">
        <v>50000</v>
      </c>
      <c r="H17" s="30"/>
      <c r="I17" s="30"/>
      <c r="J17" s="30"/>
      <c r="K17" s="52">
        <f t="shared" si="0"/>
        <v>114739</v>
      </c>
      <c r="L17" s="44">
        <v>7737</v>
      </c>
      <c r="M17" s="52">
        <f t="shared" si="1"/>
        <v>7737</v>
      </c>
      <c r="N17" s="28">
        <f t="shared" si="2"/>
        <v>122476</v>
      </c>
      <c r="O17" s="50">
        <v>0</v>
      </c>
      <c r="P17" s="51">
        <v>0</v>
      </c>
      <c r="Q17" s="23"/>
      <c r="R17" s="23"/>
      <c r="S17" s="23"/>
      <c r="T17" s="23"/>
      <c r="U17" s="23"/>
      <c r="V17" s="23"/>
      <c r="W17" s="23"/>
      <c r="X17" s="26">
        <f t="shared" si="3"/>
        <v>0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6">
        <f t="shared" si="4"/>
        <v>0</v>
      </c>
      <c r="AM17" s="23"/>
      <c r="AN17" s="30">
        <v>27800</v>
      </c>
      <c r="AO17" s="26">
        <f t="shared" si="5"/>
        <v>27800</v>
      </c>
      <c r="AP17" s="26">
        <f t="shared" si="6"/>
        <v>27800</v>
      </c>
    </row>
    <row r="18" spans="1:42" ht="18" customHeight="1">
      <c r="A18" s="37" t="s">
        <v>16</v>
      </c>
      <c r="B18" s="37" t="s">
        <v>66</v>
      </c>
      <c r="C18" s="50">
        <v>260228</v>
      </c>
      <c r="D18" s="51">
        <v>0.23</v>
      </c>
      <c r="E18" s="22"/>
      <c r="F18" s="22"/>
      <c r="G18" s="30"/>
      <c r="H18" s="30">
        <v>5000</v>
      </c>
      <c r="I18" s="30"/>
      <c r="J18" s="30"/>
      <c r="K18" s="52">
        <f t="shared" si="0"/>
        <v>265228</v>
      </c>
      <c r="L18" s="44">
        <v>24293</v>
      </c>
      <c r="M18" s="52">
        <f t="shared" si="1"/>
        <v>24293</v>
      </c>
      <c r="N18" s="28">
        <f t="shared" si="2"/>
        <v>289521</v>
      </c>
      <c r="O18" s="50">
        <v>0</v>
      </c>
      <c r="P18" s="51">
        <v>0</v>
      </c>
      <c r="Q18" s="23"/>
      <c r="R18" s="23"/>
      <c r="S18" s="23"/>
      <c r="T18" s="23"/>
      <c r="U18" s="23"/>
      <c r="V18" s="23"/>
      <c r="W18" s="23"/>
      <c r="X18" s="26">
        <f t="shared" si="3"/>
        <v>0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6">
        <f t="shared" si="4"/>
        <v>0</v>
      </c>
      <c r="AM18" s="23"/>
      <c r="AN18" s="30"/>
      <c r="AO18" s="26">
        <f t="shared" si="5"/>
        <v>0</v>
      </c>
      <c r="AP18" s="26">
        <f t="shared" si="6"/>
        <v>0</v>
      </c>
    </row>
    <row r="19" spans="1:42" ht="18" customHeight="1">
      <c r="A19" s="37" t="s">
        <v>17</v>
      </c>
      <c r="B19" s="37" t="s">
        <v>67</v>
      </c>
      <c r="C19" s="50">
        <v>61507</v>
      </c>
      <c r="D19" s="51">
        <v>0.06</v>
      </c>
      <c r="E19" s="22"/>
      <c r="F19" s="22"/>
      <c r="G19" s="30">
        <v>5000</v>
      </c>
      <c r="H19" s="30"/>
      <c r="I19" s="30"/>
      <c r="J19" s="30"/>
      <c r="K19" s="52">
        <f t="shared" si="0"/>
        <v>66507</v>
      </c>
      <c r="L19" s="44">
        <v>3859</v>
      </c>
      <c r="M19" s="52">
        <f t="shared" si="1"/>
        <v>3859</v>
      </c>
      <c r="N19" s="28">
        <f t="shared" si="2"/>
        <v>70366</v>
      </c>
      <c r="O19" s="50">
        <v>0</v>
      </c>
      <c r="P19" s="51">
        <v>0</v>
      </c>
      <c r="Q19" s="23"/>
      <c r="R19" s="23"/>
      <c r="S19" s="23"/>
      <c r="T19" s="23"/>
      <c r="U19" s="23"/>
      <c r="V19" s="23"/>
      <c r="W19" s="23"/>
      <c r="X19" s="26">
        <f t="shared" si="3"/>
        <v>0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6">
        <f t="shared" si="4"/>
        <v>0</v>
      </c>
      <c r="AM19" s="23"/>
      <c r="AN19" s="30"/>
      <c r="AO19" s="26">
        <f t="shared" si="5"/>
        <v>0</v>
      </c>
      <c r="AP19" s="26">
        <f t="shared" si="6"/>
        <v>0</v>
      </c>
    </row>
    <row r="20" spans="1:42" ht="18" customHeight="1">
      <c r="A20" s="37" t="s">
        <v>18</v>
      </c>
      <c r="B20" s="37" t="s">
        <v>68</v>
      </c>
      <c r="C20" s="50">
        <v>278818</v>
      </c>
      <c r="D20" s="51">
        <v>0.25</v>
      </c>
      <c r="E20" s="22"/>
      <c r="F20" s="22"/>
      <c r="G20" s="30"/>
      <c r="H20" s="30"/>
      <c r="I20" s="30"/>
      <c r="J20" s="30"/>
      <c r="K20" s="52">
        <f t="shared" si="0"/>
        <v>278818</v>
      </c>
      <c r="L20" s="44">
        <v>19811</v>
      </c>
      <c r="M20" s="52">
        <f t="shared" si="1"/>
        <v>19811</v>
      </c>
      <c r="N20" s="28">
        <f t="shared" si="2"/>
        <v>298629</v>
      </c>
      <c r="O20" s="50">
        <v>0</v>
      </c>
      <c r="P20" s="51">
        <v>0</v>
      </c>
      <c r="Q20" s="23"/>
      <c r="R20" s="23"/>
      <c r="S20" s="23"/>
      <c r="T20" s="23"/>
      <c r="U20" s="23"/>
      <c r="V20" s="23"/>
      <c r="W20" s="23"/>
      <c r="X20" s="26">
        <f t="shared" si="3"/>
        <v>0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6">
        <f t="shared" si="4"/>
        <v>0</v>
      </c>
      <c r="AM20" s="23"/>
      <c r="AN20" s="30"/>
      <c r="AO20" s="26">
        <f t="shared" si="5"/>
        <v>0</v>
      </c>
      <c r="AP20" s="26">
        <f t="shared" si="6"/>
        <v>0</v>
      </c>
    </row>
    <row r="21" spans="1:42" ht="18" customHeight="1">
      <c r="A21" s="37" t="s">
        <v>19</v>
      </c>
      <c r="B21" s="37" t="s">
        <v>69</v>
      </c>
      <c r="C21" s="50">
        <v>114117</v>
      </c>
      <c r="D21" s="51">
        <v>0.11</v>
      </c>
      <c r="E21" s="22"/>
      <c r="F21" s="22"/>
      <c r="G21" s="30">
        <v>32000</v>
      </c>
      <c r="H21" s="30"/>
      <c r="I21" s="30"/>
      <c r="J21" s="30"/>
      <c r="K21" s="52">
        <f t="shared" si="0"/>
        <v>146117</v>
      </c>
      <c r="L21" s="44">
        <v>18591</v>
      </c>
      <c r="M21" s="52">
        <f t="shared" si="1"/>
        <v>18591</v>
      </c>
      <c r="N21" s="28">
        <f t="shared" si="2"/>
        <v>164708</v>
      </c>
      <c r="O21" s="50">
        <v>0</v>
      </c>
      <c r="P21" s="51">
        <v>0</v>
      </c>
      <c r="Q21" s="23"/>
      <c r="R21" s="23"/>
      <c r="S21" s="23"/>
      <c r="T21" s="23"/>
      <c r="U21" s="23"/>
      <c r="V21" s="23"/>
      <c r="W21" s="23"/>
      <c r="X21" s="26">
        <f t="shared" si="3"/>
        <v>0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6">
        <f t="shared" si="4"/>
        <v>0</v>
      </c>
      <c r="AM21" s="23"/>
      <c r="AN21" s="30"/>
      <c r="AO21" s="26">
        <f t="shared" si="5"/>
        <v>0</v>
      </c>
      <c r="AP21" s="26">
        <f t="shared" si="6"/>
        <v>0</v>
      </c>
    </row>
    <row r="22" spans="1:42" ht="18" customHeight="1">
      <c r="A22" s="37" t="s">
        <v>20</v>
      </c>
      <c r="B22" s="37" t="s">
        <v>70</v>
      </c>
      <c r="C22" s="50">
        <v>6441</v>
      </c>
      <c r="D22" s="51">
        <v>0.01</v>
      </c>
      <c r="E22" s="22"/>
      <c r="F22" s="22"/>
      <c r="G22" s="30">
        <v>33000</v>
      </c>
      <c r="H22" s="30"/>
      <c r="I22" s="30"/>
      <c r="J22" s="30"/>
      <c r="K22" s="52">
        <f t="shared" si="0"/>
        <v>39441</v>
      </c>
      <c r="L22" s="44">
        <v>19571</v>
      </c>
      <c r="M22" s="52">
        <f t="shared" si="1"/>
        <v>19571</v>
      </c>
      <c r="N22" s="28">
        <f t="shared" si="2"/>
        <v>59012</v>
      </c>
      <c r="O22" s="50">
        <v>0</v>
      </c>
      <c r="P22" s="51">
        <v>0</v>
      </c>
      <c r="Q22" s="23"/>
      <c r="R22" s="23"/>
      <c r="S22" s="23"/>
      <c r="T22" s="23"/>
      <c r="U22" s="23"/>
      <c r="V22" s="23"/>
      <c r="W22" s="23"/>
      <c r="X22" s="26">
        <f t="shared" si="3"/>
        <v>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6">
        <f t="shared" si="4"/>
        <v>0</v>
      </c>
      <c r="AM22" s="23"/>
      <c r="AN22" s="30">
        <v>18000</v>
      </c>
      <c r="AO22" s="26">
        <f t="shared" si="5"/>
        <v>18000</v>
      </c>
      <c r="AP22" s="26">
        <f t="shared" si="6"/>
        <v>18000</v>
      </c>
    </row>
    <row r="23" spans="1:42" ht="18" customHeight="1">
      <c r="A23" s="37" t="s">
        <v>21</v>
      </c>
      <c r="B23" s="37" t="s">
        <v>71</v>
      </c>
      <c r="C23" s="50">
        <v>63631</v>
      </c>
      <c r="D23" s="51">
        <v>0.06</v>
      </c>
      <c r="E23" s="22"/>
      <c r="F23" s="22"/>
      <c r="G23" s="30"/>
      <c r="H23" s="30"/>
      <c r="I23" s="30"/>
      <c r="J23" s="30"/>
      <c r="K23" s="52">
        <f t="shared" si="0"/>
        <v>63631</v>
      </c>
      <c r="L23" s="44">
        <v>7984</v>
      </c>
      <c r="M23" s="52">
        <f t="shared" si="1"/>
        <v>7984</v>
      </c>
      <c r="N23" s="28">
        <f t="shared" si="2"/>
        <v>71615</v>
      </c>
      <c r="O23" s="50">
        <v>0</v>
      </c>
      <c r="P23" s="51">
        <v>0</v>
      </c>
      <c r="Q23" s="23"/>
      <c r="R23" s="23"/>
      <c r="S23" s="23"/>
      <c r="T23" s="23"/>
      <c r="U23" s="23"/>
      <c r="V23" s="23"/>
      <c r="W23" s="23"/>
      <c r="X23" s="26">
        <f t="shared" si="3"/>
        <v>22000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22000</v>
      </c>
      <c r="AJ23" s="23"/>
      <c r="AK23" s="23"/>
      <c r="AL23" s="26">
        <f t="shared" si="4"/>
        <v>22000</v>
      </c>
      <c r="AM23" s="23"/>
      <c r="AN23" s="30"/>
      <c r="AO23" s="26">
        <f t="shared" si="5"/>
        <v>0</v>
      </c>
      <c r="AP23" s="26">
        <f t="shared" si="6"/>
        <v>22000</v>
      </c>
    </row>
    <row r="24" spans="1:42" ht="18" customHeight="1">
      <c r="A24" s="37" t="s">
        <v>22</v>
      </c>
      <c r="B24" s="37" t="s">
        <v>72</v>
      </c>
      <c r="C24" s="50">
        <v>48360</v>
      </c>
      <c r="D24" s="51">
        <v>0.05</v>
      </c>
      <c r="E24" s="22"/>
      <c r="F24" s="22"/>
      <c r="G24" s="30">
        <v>30000</v>
      </c>
      <c r="H24" s="30"/>
      <c r="I24" s="30"/>
      <c r="J24" s="30"/>
      <c r="K24" s="52">
        <f t="shared" si="0"/>
        <v>78360</v>
      </c>
      <c r="L24" s="44">
        <v>16872</v>
      </c>
      <c r="M24" s="52">
        <f t="shared" si="1"/>
        <v>16872</v>
      </c>
      <c r="N24" s="28">
        <f t="shared" si="2"/>
        <v>95232</v>
      </c>
      <c r="O24" s="50">
        <v>0</v>
      </c>
      <c r="P24" s="51">
        <v>0</v>
      </c>
      <c r="Q24" s="23"/>
      <c r="R24" s="23"/>
      <c r="S24" s="23"/>
      <c r="T24" s="23"/>
      <c r="U24" s="23"/>
      <c r="V24" s="23"/>
      <c r="W24" s="23"/>
      <c r="X24" s="26">
        <f t="shared" si="3"/>
        <v>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6">
        <f t="shared" si="4"/>
        <v>0</v>
      </c>
      <c r="AM24" s="23"/>
      <c r="AN24" s="30"/>
      <c r="AO24" s="26">
        <f t="shared" si="5"/>
        <v>0</v>
      </c>
      <c r="AP24" s="26">
        <f t="shared" si="6"/>
        <v>0</v>
      </c>
    </row>
    <row r="25" spans="1:42" ht="18" customHeight="1">
      <c r="A25" s="37" t="s">
        <v>23</v>
      </c>
      <c r="B25" s="37" t="s">
        <v>73</v>
      </c>
      <c r="C25" s="50">
        <v>762741</v>
      </c>
      <c r="D25" s="51">
        <v>0.71</v>
      </c>
      <c r="E25" s="22"/>
      <c r="F25" s="22"/>
      <c r="G25" s="30"/>
      <c r="H25" s="30"/>
      <c r="I25" s="30"/>
      <c r="J25" s="30"/>
      <c r="K25" s="52">
        <f t="shared" si="0"/>
        <v>762741</v>
      </c>
      <c r="L25" s="44">
        <v>86129</v>
      </c>
      <c r="M25" s="52">
        <f t="shared" si="1"/>
        <v>86129</v>
      </c>
      <c r="N25" s="28">
        <f t="shared" si="2"/>
        <v>848870</v>
      </c>
      <c r="O25" s="50">
        <v>0</v>
      </c>
      <c r="P25" s="51">
        <v>0</v>
      </c>
      <c r="Q25" s="23"/>
      <c r="R25" s="23"/>
      <c r="S25" s="23"/>
      <c r="T25" s="23"/>
      <c r="U25" s="23"/>
      <c r="V25" s="23"/>
      <c r="W25" s="23"/>
      <c r="X25" s="26">
        <f t="shared" si="3"/>
        <v>1000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1000</v>
      </c>
      <c r="AJ25" s="23"/>
      <c r="AK25" s="23"/>
      <c r="AL25" s="26">
        <f t="shared" si="4"/>
        <v>1000</v>
      </c>
      <c r="AM25" s="23"/>
      <c r="AN25" s="30">
        <v>40000</v>
      </c>
      <c r="AO25" s="26">
        <f t="shared" si="5"/>
        <v>40000</v>
      </c>
      <c r="AP25" s="26">
        <f t="shared" si="6"/>
        <v>41000</v>
      </c>
    </row>
    <row r="26" spans="1:42" ht="18" customHeight="1">
      <c r="A26" s="37" t="s">
        <v>24</v>
      </c>
      <c r="B26" s="37" t="s">
        <v>74</v>
      </c>
      <c r="C26" s="50">
        <v>54618</v>
      </c>
      <c r="D26" s="51">
        <v>0.05</v>
      </c>
      <c r="E26" s="22"/>
      <c r="F26" s="22"/>
      <c r="G26" s="30"/>
      <c r="H26" s="30"/>
      <c r="I26" s="30"/>
      <c r="J26" s="30"/>
      <c r="K26" s="52">
        <f t="shared" si="0"/>
        <v>54618</v>
      </c>
      <c r="L26" s="44">
        <v>17248</v>
      </c>
      <c r="M26" s="52">
        <f t="shared" si="1"/>
        <v>17248</v>
      </c>
      <c r="N26" s="28">
        <f t="shared" si="2"/>
        <v>71866</v>
      </c>
      <c r="O26" s="50">
        <v>0</v>
      </c>
      <c r="P26" s="51">
        <v>0</v>
      </c>
      <c r="Q26" s="23"/>
      <c r="R26" s="23"/>
      <c r="S26" s="23"/>
      <c r="T26" s="23"/>
      <c r="U26" s="23"/>
      <c r="V26" s="23"/>
      <c r="W26" s="23"/>
      <c r="X26" s="26">
        <f t="shared" si="3"/>
        <v>142000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>
        <v>142000</v>
      </c>
      <c r="AJ26" s="23"/>
      <c r="AK26" s="23"/>
      <c r="AL26" s="26">
        <f t="shared" si="4"/>
        <v>142000</v>
      </c>
      <c r="AM26" s="23"/>
      <c r="AN26" s="30"/>
      <c r="AO26" s="26">
        <f t="shared" si="5"/>
        <v>0</v>
      </c>
      <c r="AP26" s="26">
        <f t="shared" si="6"/>
        <v>142000</v>
      </c>
    </row>
    <row r="27" spans="1:42" ht="18" customHeight="1">
      <c r="A27" s="37" t="s">
        <v>25</v>
      </c>
      <c r="B27" s="37" t="s">
        <v>75</v>
      </c>
      <c r="C27" s="50">
        <v>579878</v>
      </c>
      <c r="D27" s="51">
        <v>0.53</v>
      </c>
      <c r="E27" s="22"/>
      <c r="F27" s="22"/>
      <c r="G27" s="30"/>
      <c r="H27" s="30"/>
      <c r="I27" s="30"/>
      <c r="J27" s="30"/>
      <c r="K27" s="52">
        <f t="shared" si="0"/>
        <v>579878</v>
      </c>
      <c r="L27" s="44">
        <v>106369</v>
      </c>
      <c r="M27" s="52">
        <f t="shared" si="1"/>
        <v>106369</v>
      </c>
      <c r="N27" s="28">
        <f t="shared" si="2"/>
        <v>686247</v>
      </c>
      <c r="O27" s="50">
        <v>0</v>
      </c>
      <c r="P27" s="51">
        <v>0</v>
      </c>
      <c r="Q27" s="23"/>
      <c r="R27" s="23"/>
      <c r="S27" s="23"/>
      <c r="T27" s="23"/>
      <c r="U27" s="23"/>
      <c r="V27" s="23"/>
      <c r="W27" s="23"/>
      <c r="X27" s="26">
        <f t="shared" si="3"/>
        <v>54000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>
        <v>54000</v>
      </c>
      <c r="AJ27" s="23"/>
      <c r="AK27" s="23"/>
      <c r="AL27" s="26">
        <f t="shared" si="4"/>
        <v>54000</v>
      </c>
      <c r="AM27" s="23"/>
      <c r="AN27" s="30">
        <v>260000</v>
      </c>
      <c r="AO27" s="26">
        <f t="shared" si="5"/>
        <v>260000</v>
      </c>
      <c r="AP27" s="26">
        <f t="shared" si="6"/>
        <v>314000</v>
      </c>
    </row>
    <row r="28" spans="1:42" ht="18" customHeight="1">
      <c r="A28" s="37" t="s">
        <v>26</v>
      </c>
      <c r="B28" s="37" t="s">
        <v>76</v>
      </c>
      <c r="C28" s="50">
        <v>279463</v>
      </c>
      <c r="D28" s="51">
        <v>0.25</v>
      </c>
      <c r="E28" s="22"/>
      <c r="F28" s="22"/>
      <c r="G28" s="30"/>
      <c r="H28" s="30"/>
      <c r="I28" s="30"/>
      <c r="J28" s="30"/>
      <c r="K28" s="52">
        <f t="shared" si="0"/>
        <v>279463</v>
      </c>
      <c r="L28" s="44">
        <v>64075</v>
      </c>
      <c r="M28" s="52">
        <f t="shared" si="1"/>
        <v>64075</v>
      </c>
      <c r="N28" s="28">
        <f t="shared" si="2"/>
        <v>343538</v>
      </c>
      <c r="O28" s="50">
        <v>0</v>
      </c>
      <c r="P28" s="51">
        <v>0</v>
      </c>
      <c r="Q28" s="23"/>
      <c r="R28" s="23"/>
      <c r="S28" s="23"/>
      <c r="T28" s="23"/>
      <c r="U28" s="23"/>
      <c r="V28" s="23"/>
      <c r="W28" s="23"/>
      <c r="X28" s="26">
        <f t="shared" si="3"/>
        <v>2000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2000</v>
      </c>
      <c r="AJ28" s="23"/>
      <c r="AK28" s="23"/>
      <c r="AL28" s="26">
        <f t="shared" si="4"/>
        <v>2000</v>
      </c>
      <c r="AM28" s="23"/>
      <c r="AN28" s="30"/>
      <c r="AO28" s="26">
        <f t="shared" si="5"/>
        <v>0</v>
      </c>
      <c r="AP28" s="26">
        <f t="shared" si="6"/>
        <v>2000</v>
      </c>
    </row>
    <row r="29" spans="1:42" ht="18" customHeight="1">
      <c r="A29" s="37" t="s">
        <v>27</v>
      </c>
      <c r="B29" s="37" t="s">
        <v>77</v>
      </c>
      <c r="C29" s="50">
        <v>105395</v>
      </c>
      <c r="D29" s="51">
        <v>0.1</v>
      </c>
      <c r="E29" s="22"/>
      <c r="F29" s="22"/>
      <c r="G29" s="30">
        <v>72000</v>
      </c>
      <c r="H29" s="30"/>
      <c r="I29" s="30"/>
      <c r="J29" s="30"/>
      <c r="K29" s="52">
        <f t="shared" si="0"/>
        <v>177395</v>
      </c>
      <c r="L29" s="44">
        <v>32444</v>
      </c>
      <c r="M29" s="52">
        <f t="shared" si="1"/>
        <v>32444</v>
      </c>
      <c r="N29" s="28">
        <f t="shared" si="2"/>
        <v>209839</v>
      </c>
      <c r="O29" s="50">
        <v>0</v>
      </c>
      <c r="P29" s="51">
        <v>0</v>
      </c>
      <c r="Q29" s="23"/>
      <c r="R29" s="23"/>
      <c r="S29" s="23"/>
      <c r="T29" s="23"/>
      <c r="U29" s="23"/>
      <c r="V29" s="23"/>
      <c r="W29" s="23"/>
      <c r="X29" s="26">
        <f t="shared" si="3"/>
        <v>0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>
        <f t="shared" si="4"/>
        <v>0</v>
      </c>
      <c r="AM29" s="23"/>
      <c r="AN29" s="30"/>
      <c r="AO29" s="26">
        <f t="shared" si="5"/>
        <v>0</v>
      </c>
      <c r="AP29" s="26">
        <f t="shared" si="6"/>
        <v>0</v>
      </c>
    </row>
    <row r="30" spans="1:42" ht="18" customHeight="1">
      <c r="A30" s="37" t="s">
        <v>28</v>
      </c>
      <c r="B30" s="37" t="s">
        <v>78</v>
      </c>
      <c r="C30" s="50">
        <v>117511</v>
      </c>
      <c r="D30" s="51">
        <v>0.11</v>
      </c>
      <c r="E30" s="22"/>
      <c r="F30" s="22"/>
      <c r="G30" s="30"/>
      <c r="H30" s="30"/>
      <c r="I30" s="30"/>
      <c r="J30" s="30"/>
      <c r="K30" s="52">
        <f t="shared" si="0"/>
        <v>117511</v>
      </c>
      <c r="L30" s="44">
        <v>20650</v>
      </c>
      <c r="M30" s="52">
        <f t="shared" si="1"/>
        <v>20650</v>
      </c>
      <c r="N30" s="28">
        <f t="shared" si="2"/>
        <v>138161</v>
      </c>
      <c r="O30" s="50">
        <v>0</v>
      </c>
      <c r="P30" s="51">
        <v>0</v>
      </c>
      <c r="Q30" s="23"/>
      <c r="R30" s="23"/>
      <c r="S30" s="23"/>
      <c r="T30" s="23"/>
      <c r="U30" s="23"/>
      <c r="V30" s="23"/>
      <c r="W30" s="23"/>
      <c r="X30" s="26">
        <f t="shared" si="3"/>
        <v>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6">
        <f t="shared" si="4"/>
        <v>0</v>
      </c>
      <c r="AM30" s="23"/>
      <c r="AN30" s="30"/>
      <c r="AO30" s="26">
        <f t="shared" si="5"/>
        <v>0</v>
      </c>
      <c r="AP30" s="26">
        <f t="shared" si="6"/>
        <v>0</v>
      </c>
    </row>
    <row r="31" spans="1:42" ht="18" customHeight="1">
      <c r="A31" s="37" t="s">
        <v>29</v>
      </c>
      <c r="B31" s="37" t="s">
        <v>79</v>
      </c>
      <c r="C31" s="50">
        <v>218217</v>
      </c>
      <c r="D31" s="51">
        <v>0.2</v>
      </c>
      <c r="E31" s="22"/>
      <c r="F31" s="22"/>
      <c r="G31" s="30">
        <v>15000</v>
      </c>
      <c r="H31" s="30"/>
      <c r="I31" s="30"/>
      <c r="J31" s="30"/>
      <c r="K31" s="52">
        <f t="shared" si="0"/>
        <v>233217</v>
      </c>
      <c r="L31" s="44">
        <v>13140</v>
      </c>
      <c r="M31" s="52">
        <f t="shared" si="1"/>
        <v>13140</v>
      </c>
      <c r="N31" s="28">
        <f t="shared" si="2"/>
        <v>246357</v>
      </c>
      <c r="O31" s="50">
        <v>0</v>
      </c>
      <c r="P31" s="51">
        <v>0</v>
      </c>
      <c r="Q31" s="23"/>
      <c r="R31" s="23"/>
      <c r="S31" s="23"/>
      <c r="T31" s="23"/>
      <c r="U31" s="23"/>
      <c r="V31" s="23"/>
      <c r="W31" s="23"/>
      <c r="X31" s="26">
        <f t="shared" si="3"/>
        <v>0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6">
        <f t="shared" si="4"/>
        <v>0</v>
      </c>
      <c r="AM31" s="23"/>
      <c r="AN31" s="30"/>
      <c r="AO31" s="26">
        <f t="shared" si="5"/>
        <v>0</v>
      </c>
      <c r="AP31" s="26">
        <f t="shared" si="6"/>
        <v>0</v>
      </c>
    </row>
    <row r="32" spans="1:42" ht="18" customHeight="1">
      <c r="A32" s="37" t="s">
        <v>30</v>
      </c>
      <c r="B32" s="37" t="s">
        <v>80</v>
      </c>
      <c r="C32" s="50">
        <v>71165</v>
      </c>
      <c r="D32" s="51">
        <v>7.0000000000000007E-2</v>
      </c>
      <c r="E32" s="22"/>
      <c r="F32" s="22"/>
      <c r="G32" s="30"/>
      <c r="H32" s="30"/>
      <c r="I32" s="30"/>
      <c r="J32" s="30"/>
      <c r="K32" s="52">
        <f t="shared" si="0"/>
        <v>71165</v>
      </c>
      <c r="L32" s="44">
        <v>18020</v>
      </c>
      <c r="M32" s="52">
        <f t="shared" si="1"/>
        <v>18020</v>
      </c>
      <c r="N32" s="28">
        <f t="shared" si="2"/>
        <v>89185</v>
      </c>
      <c r="O32" s="50">
        <v>0</v>
      </c>
      <c r="P32" s="51">
        <v>0</v>
      </c>
      <c r="Q32" s="23"/>
      <c r="R32" s="23"/>
      <c r="S32" s="23"/>
      <c r="T32" s="23"/>
      <c r="U32" s="23"/>
      <c r="V32" s="23"/>
      <c r="W32" s="23"/>
      <c r="X32" s="26">
        <f t="shared" si="3"/>
        <v>2000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>
        <v>2000</v>
      </c>
      <c r="AJ32" s="23"/>
      <c r="AK32" s="23"/>
      <c r="AL32" s="26">
        <f t="shared" si="4"/>
        <v>2000</v>
      </c>
      <c r="AM32" s="23"/>
      <c r="AN32" s="30"/>
      <c r="AO32" s="26">
        <f t="shared" si="5"/>
        <v>0</v>
      </c>
      <c r="AP32" s="26">
        <f t="shared" si="6"/>
        <v>2000</v>
      </c>
    </row>
    <row r="33" spans="1:42" ht="18" customHeight="1">
      <c r="A33" s="37" t="s">
        <v>31</v>
      </c>
      <c r="B33" s="37" t="s">
        <v>81</v>
      </c>
      <c r="C33" s="50">
        <v>146108</v>
      </c>
      <c r="D33" s="51">
        <v>0.14000000000000001</v>
      </c>
      <c r="E33" s="22"/>
      <c r="F33" s="22"/>
      <c r="G33" s="30"/>
      <c r="H33" s="30"/>
      <c r="I33" s="30"/>
      <c r="J33" s="30"/>
      <c r="K33" s="52">
        <f t="shared" si="0"/>
        <v>146108</v>
      </c>
      <c r="L33" s="44">
        <v>19029</v>
      </c>
      <c r="M33" s="52">
        <f t="shared" si="1"/>
        <v>19029</v>
      </c>
      <c r="N33" s="28">
        <f t="shared" si="2"/>
        <v>165137</v>
      </c>
      <c r="O33" s="50">
        <v>0</v>
      </c>
      <c r="P33" s="51">
        <v>0</v>
      </c>
      <c r="Q33" s="23"/>
      <c r="R33" s="23"/>
      <c r="S33" s="23"/>
      <c r="T33" s="23"/>
      <c r="U33" s="23"/>
      <c r="V33" s="23"/>
      <c r="W33" s="23"/>
      <c r="X33" s="26">
        <f t="shared" si="3"/>
        <v>30000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30000</v>
      </c>
      <c r="AJ33" s="23"/>
      <c r="AK33" s="23"/>
      <c r="AL33" s="26">
        <f t="shared" si="4"/>
        <v>30000</v>
      </c>
      <c r="AM33" s="23"/>
      <c r="AN33" s="30">
        <v>10000</v>
      </c>
      <c r="AO33" s="26">
        <f t="shared" si="5"/>
        <v>10000</v>
      </c>
      <c r="AP33" s="26">
        <f t="shared" si="6"/>
        <v>40000</v>
      </c>
    </row>
    <row r="34" spans="1:42" ht="18" customHeight="1">
      <c r="A34" s="37" t="s">
        <v>32</v>
      </c>
      <c r="B34" s="37" t="s">
        <v>82</v>
      </c>
      <c r="C34" s="50">
        <v>106543</v>
      </c>
      <c r="D34" s="51">
        <v>0.1</v>
      </c>
      <c r="E34" s="22"/>
      <c r="F34" s="22"/>
      <c r="G34" s="30">
        <v>15000</v>
      </c>
      <c r="H34" s="30"/>
      <c r="I34" s="30"/>
      <c r="J34" s="30"/>
      <c r="K34" s="52">
        <f t="shared" si="0"/>
        <v>121543</v>
      </c>
      <c r="L34" s="44">
        <v>15086</v>
      </c>
      <c r="M34" s="52">
        <f t="shared" si="1"/>
        <v>15086</v>
      </c>
      <c r="N34" s="28">
        <f t="shared" si="2"/>
        <v>136629</v>
      </c>
      <c r="O34" s="50">
        <v>0</v>
      </c>
      <c r="P34" s="51">
        <v>0</v>
      </c>
      <c r="Q34" s="23"/>
      <c r="R34" s="23"/>
      <c r="S34" s="23"/>
      <c r="T34" s="23"/>
      <c r="U34" s="23"/>
      <c r="V34" s="23"/>
      <c r="W34" s="23"/>
      <c r="X34" s="26">
        <f t="shared" si="3"/>
        <v>0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6">
        <f t="shared" si="4"/>
        <v>0</v>
      </c>
      <c r="AM34" s="23"/>
      <c r="AN34" s="30"/>
      <c r="AO34" s="26">
        <f t="shared" si="5"/>
        <v>0</v>
      </c>
      <c r="AP34" s="26">
        <f t="shared" si="6"/>
        <v>0</v>
      </c>
    </row>
    <row r="35" spans="1:42" ht="18" customHeight="1">
      <c r="A35" s="37" t="s">
        <v>33</v>
      </c>
      <c r="B35" s="37" t="s">
        <v>83</v>
      </c>
      <c r="C35" s="50">
        <v>85975</v>
      </c>
      <c r="D35" s="51">
        <v>0.08</v>
      </c>
      <c r="E35" s="22"/>
      <c r="F35" s="22"/>
      <c r="G35" s="30">
        <v>33000</v>
      </c>
      <c r="H35" s="30"/>
      <c r="I35" s="30"/>
      <c r="J35" s="30"/>
      <c r="K35" s="52">
        <f t="shared" si="0"/>
        <v>118975</v>
      </c>
      <c r="L35" s="44">
        <v>11083</v>
      </c>
      <c r="M35" s="52">
        <f t="shared" si="1"/>
        <v>11083</v>
      </c>
      <c r="N35" s="28">
        <f t="shared" si="2"/>
        <v>130058</v>
      </c>
      <c r="O35" s="50">
        <v>0</v>
      </c>
      <c r="P35" s="51">
        <v>0</v>
      </c>
      <c r="Q35" s="23"/>
      <c r="R35" s="23"/>
      <c r="S35" s="23"/>
      <c r="T35" s="23"/>
      <c r="U35" s="23"/>
      <c r="V35" s="23"/>
      <c r="W35" s="23"/>
      <c r="X35" s="26">
        <f t="shared" si="3"/>
        <v>0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6">
        <f t="shared" si="4"/>
        <v>0</v>
      </c>
      <c r="AM35" s="23"/>
      <c r="AN35" s="30"/>
      <c r="AO35" s="26">
        <f t="shared" si="5"/>
        <v>0</v>
      </c>
      <c r="AP35" s="26">
        <f t="shared" si="6"/>
        <v>0</v>
      </c>
    </row>
    <row r="36" spans="1:42" ht="18" customHeight="1">
      <c r="A36" s="37" t="s">
        <v>34</v>
      </c>
      <c r="B36" s="37" t="s">
        <v>84</v>
      </c>
      <c r="C36" s="53">
        <v>0</v>
      </c>
      <c r="D36" s="51">
        <v>0</v>
      </c>
      <c r="E36" s="22"/>
      <c r="F36" s="22"/>
      <c r="G36" s="30"/>
      <c r="H36" s="30"/>
      <c r="I36" s="30"/>
      <c r="J36" s="30"/>
      <c r="K36" s="52">
        <f t="shared" si="0"/>
        <v>0</v>
      </c>
      <c r="L36" s="44">
        <v>45983</v>
      </c>
      <c r="M36" s="52">
        <f t="shared" si="1"/>
        <v>45983</v>
      </c>
      <c r="N36" s="28">
        <f t="shared" si="2"/>
        <v>45983</v>
      </c>
      <c r="O36" s="50">
        <v>1173627</v>
      </c>
      <c r="P36" s="53">
        <v>86.97</v>
      </c>
      <c r="Q36" s="23"/>
      <c r="R36" s="23"/>
      <c r="S36" s="23"/>
      <c r="T36" s="23"/>
      <c r="U36" s="23"/>
      <c r="V36" s="23"/>
      <c r="W36" s="23"/>
      <c r="X36" s="26">
        <f t="shared" si="3"/>
        <v>20800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20800</v>
      </c>
      <c r="AJ36" s="23"/>
      <c r="AK36" s="23"/>
      <c r="AL36" s="26">
        <f t="shared" si="4"/>
        <v>1194427</v>
      </c>
      <c r="AM36" s="23"/>
      <c r="AN36" s="30">
        <v>10000</v>
      </c>
      <c r="AO36" s="26">
        <f t="shared" si="5"/>
        <v>10000</v>
      </c>
      <c r="AP36" s="26">
        <f t="shared" si="6"/>
        <v>1204427</v>
      </c>
    </row>
    <row r="37" spans="1:42" ht="18" customHeight="1">
      <c r="A37" s="37" t="s">
        <v>35</v>
      </c>
      <c r="B37" s="37" t="s">
        <v>85</v>
      </c>
      <c r="C37" s="50">
        <v>56215</v>
      </c>
      <c r="D37" s="51">
        <v>0.05</v>
      </c>
      <c r="E37" s="22"/>
      <c r="F37" s="30">
        <v>84000</v>
      </c>
      <c r="G37" s="30"/>
      <c r="H37" s="30">
        <v>250000</v>
      </c>
      <c r="I37" s="30"/>
      <c r="J37" s="30"/>
      <c r="K37" s="52">
        <f t="shared" si="0"/>
        <v>390215</v>
      </c>
      <c r="L37" s="44">
        <v>26371</v>
      </c>
      <c r="M37" s="52">
        <f t="shared" si="1"/>
        <v>26371</v>
      </c>
      <c r="N37" s="28">
        <f t="shared" si="2"/>
        <v>416586</v>
      </c>
      <c r="O37" s="50">
        <v>0</v>
      </c>
      <c r="P37" s="51">
        <v>0</v>
      </c>
      <c r="Q37" s="23"/>
      <c r="R37" s="23"/>
      <c r="S37" s="23"/>
      <c r="T37" s="23"/>
      <c r="U37" s="23"/>
      <c r="V37" s="23"/>
      <c r="W37" s="23"/>
      <c r="X37" s="26">
        <f t="shared" si="3"/>
        <v>27935</v>
      </c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>
        <v>27935</v>
      </c>
      <c r="AJ37" s="23"/>
      <c r="AK37" s="23"/>
      <c r="AL37" s="26">
        <f t="shared" si="4"/>
        <v>27935</v>
      </c>
      <c r="AM37" s="23"/>
      <c r="AN37" s="30"/>
      <c r="AO37" s="26">
        <f t="shared" si="5"/>
        <v>0</v>
      </c>
      <c r="AP37" s="26">
        <f t="shared" si="6"/>
        <v>27935</v>
      </c>
    </row>
    <row r="38" spans="1:42" ht="18" customHeight="1">
      <c r="A38" s="37" t="s">
        <v>36</v>
      </c>
      <c r="B38" s="37" t="s">
        <v>86</v>
      </c>
      <c r="C38" s="50">
        <v>63223</v>
      </c>
      <c r="D38" s="51">
        <v>0.06</v>
      </c>
      <c r="E38" s="22"/>
      <c r="F38" s="22"/>
      <c r="G38" s="30">
        <v>15000</v>
      </c>
      <c r="H38" s="30"/>
      <c r="I38" s="30"/>
      <c r="J38" s="30"/>
      <c r="K38" s="52">
        <f t="shared" si="0"/>
        <v>78223</v>
      </c>
      <c r="L38" s="44">
        <v>13357</v>
      </c>
      <c r="M38" s="52">
        <f t="shared" si="1"/>
        <v>13357</v>
      </c>
      <c r="N38" s="28">
        <f t="shared" si="2"/>
        <v>91580</v>
      </c>
      <c r="O38" s="50">
        <v>0</v>
      </c>
      <c r="P38" s="51">
        <v>0</v>
      </c>
      <c r="Q38" s="23"/>
      <c r="R38" s="23"/>
      <c r="S38" s="23"/>
      <c r="T38" s="23"/>
      <c r="U38" s="23"/>
      <c r="V38" s="23"/>
      <c r="W38" s="23"/>
      <c r="X38" s="26">
        <f t="shared" si="3"/>
        <v>0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6">
        <f t="shared" si="4"/>
        <v>0</v>
      </c>
      <c r="AM38" s="23"/>
      <c r="AN38" s="30"/>
      <c r="AO38" s="26">
        <f t="shared" si="5"/>
        <v>0</v>
      </c>
      <c r="AP38" s="26">
        <f t="shared" si="6"/>
        <v>0</v>
      </c>
    </row>
    <row r="39" spans="1:42" ht="18" customHeight="1">
      <c r="A39" s="37" t="s">
        <v>37</v>
      </c>
      <c r="B39" s="37" t="s">
        <v>87</v>
      </c>
      <c r="C39" s="50">
        <v>167486</v>
      </c>
      <c r="D39" s="51">
        <v>0.16</v>
      </c>
      <c r="E39" s="22"/>
      <c r="F39" s="22"/>
      <c r="G39" s="30">
        <v>59000</v>
      </c>
      <c r="H39" s="30">
        <v>5000</v>
      </c>
      <c r="I39" s="30"/>
      <c r="J39" s="30"/>
      <c r="K39" s="52">
        <f t="shared" si="0"/>
        <v>231486</v>
      </c>
      <c r="L39" s="44">
        <v>11365</v>
      </c>
      <c r="M39" s="52">
        <f t="shared" si="1"/>
        <v>11365</v>
      </c>
      <c r="N39" s="28">
        <f t="shared" si="2"/>
        <v>242851</v>
      </c>
      <c r="O39" s="50">
        <v>0</v>
      </c>
      <c r="P39" s="51">
        <v>0</v>
      </c>
      <c r="Q39" s="23"/>
      <c r="R39" s="23"/>
      <c r="S39" s="23"/>
      <c r="T39" s="23"/>
      <c r="U39" s="23"/>
      <c r="V39" s="23"/>
      <c r="W39" s="23"/>
      <c r="X39" s="26">
        <f t="shared" si="3"/>
        <v>0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6">
        <f t="shared" si="4"/>
        <v>0</v>
      </c>
      <c r="AM39" s="23"/>
      <c r="AN39" s="30"/>
      <c r="AO39" s="26">
        <f t="shared" si="5"/>
        <v>0</v>
      </c>
      <c r="AP39" s="26">
        <f t="shared" si="6"/>
        <v>0</v>
      </c>
    </row>
    <row r="40" spans="1:42" ht="18" customHeight="1">
      <c r="A40" s="37" t="s">
        <v>38</v>
      </c>
      <c r="B40" s="37" t="s">
        <v>88</v>
      </c>
      <c r="C40" s="50">
        <v>87053</v>
      </c>
      <c r="D40" s="51">
        <v>0.08</v>
      </c>
      <c r="E40" s="22"/>
      <c r="F40" s="22"/>
      <c r="G40" s="30"/>
      <c r="H40" s="30"/>
      <c r="I40" s="30"/>
      <c r="J40" s="30"/>
      <c r="K40" s="52">
        <f t="shared" si="0"/>
        <v>87053</v>
      </c>
      <c r="L40" s="44">
        <v>10838</v>
      </c>
      <c r="M40" s="52">
        <f t="shared" si="1"/>
        <v>10838</v>
      </c>
      <c r="N40" s="28">
        <f t="shared" si="2"/>
        <v>97891</v>
      </c>
      <c r="O40" s="50">
        <v>0</v>
      </c>
      <c r="P40" s="51">
        <v>0</v>
      </c>
      <c r="Q40" s="23"/>
      <c r="R40" s="23"/>
      <c r="S40" s="23"/>
      <c r="T40" s="23"/>
      <c r="U40" s="23"/>
      <c r="V40" s="23"/>
      <c r="W40" s="23"/>
      <c r="X40" s="26">
        <f t="shared" si="3"/>
        <v>5515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5515</v>
      </c>
      <c r="AJ40" s="23"/>
      <c r="AK40" s="23"/>
      <c r="AL40" s="26">
        <f t="shared" si="4"/>
        <v>5515</v>
      </c>
      <c r="AM40" s="23"/>
      <c r="AN40" s="30">
        <v>7000</v>
      </c>
      <c r="AO40" s="26">
        <f t="shared" si="5"/>
        <v>7000</v>
      </c>
      <c r="AP40" s="26">
        <f t="shared" si="6"/>
        <v>12515</v>
      </c>
    </row>
    <row r="41" spans="1:42" ht="18" customHeight="1">
      <c r="A41" s="37" t="s">
        <v>39</v>
      </c>
      <c r="B41" s="37" t="s">
        <v>89</v>
      </c>
      <c r="C41" s="50">
        <v>0</v>
      </c>
      <c r="D41" s="51">
        <v>0</v>
      </c>
      <c r="E41" s="22"/>
      <c r="F41" s="22"/>
      <c r="G41" s="30"/>
      <c r="H41" s="30">
        <v>3000</v>
      </c>
      <c r="I41" s="30"/>
      <c r="J41" s="30"/>
      <c r="K41" s="52">
        <f t="shared" si="0"/>
        <v>3000</v>
      </c>
      <c r="L41" s="44">
        <v>137110</v>
      </c>
      <c r="M41" s="52">
        <f t="shared" si="1"/>
        <v>137110</v>
      </c>
      <c r="N41" s="28">
        <f t="shared" si="2"/>
        <v>140110</v>
      </c>
      <c r="O41" s="50">
        <v>93525</v>
      </c>
      <c r="P41" s="51">
        <v>32.119999999999997</v>
      </c>
      <c r="Q41" s="23"/>
      <c r="R41" s="23"/>
      <c r="S41" s="23"/>
      <c r="T41" s="23"/>
      <c r="U41" s="23"/>
      <c r="V41" s="23"/>
      <c r="W41" s="23"/>
      <c r="X41" s="26">
        <f t="shared" si="3"/>
        <v>2000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2000</v>
      </c>
      <c r="AJ41" s="23"/>
      <c r="AK41" s="23"/>
      <c r="AL41" s="26">
        <f t="shared" si="4"/>
        <v>95525</v>
      </c>
      <c r="AM41" s="23"/>
      <c r="AN41" s="30">
        <v>100000</v>
      </c>
      <c r="AO41" s="26">
        <f t="shared" si="5"/>
        <v>100000</v>
      </c>
      <c r="AP41" s="26">
        <f t="shared" si="6"/>
        <v>195525</v>
      </c>
    </row>
    <row r="42" spans="1:42" ht="18" customHeight="1">
      <c r="A42" s="37" t="s">
        <v>40</v>
      </c>
      <c r="B42" s="37" t="s">
        <v>90</v>
      </c>
      <c r="C42" s="50">
        <v>42942</v>
      </c>
      <c r="D42" s="51">
        <v>0.04</v>
      </c>
      <c r="E42" s="22"/>
      <c r="F42" s="22"/>
      <c r="G42" s="30">
        <v>69000</v>
      </c>
      <c r="H42" s="30"/>
      <c r="I42" s="30"/>
      <c r="J42" s="30"/>
      <c r="K42" s="52">
        <f t="shared" si="0"/>
        <v>111942</v>
      </c>
      <c r="L42" s="44">
        <v>18375</v>
      </c>
      <c r="M42" s="52">
        <f t="shared" si="1"/>
        <v>18375</v>
      </c>
      <c r="N42" s="28">
        <f t="shared" si="2"/>
        <v>130317</v>
      </c>
      <c r="O42" s="50">
        <v>0</v>
      </c>
      <c r="P42" s="51">
        <v>0</v>
      </c>
      <c r="Q42" s="23"/>
      <c r="R42" s="23"/>
      <c r="S42" s="23"/>
      <c r="T42" s="23"/>
      <c r="U42" s="23"/>
      <c r="V42" s="23"/>
      <c r="W42" s="23"/>
      <c r="X42" s="26">
        <f t="shared" si="3"/>
        <v>0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6">
        <f t="shared" si="4"/>
        <v>0</v>
      </c>
      <c r="AM42" s="23"/>
      <c r="AN42" s="30"/>
      <c r="AO42" s="26">
        <f t="shared" si="5"/>
        <v>0</v>
      </c>
      <c r="AP42" s="26">
        <f t="shared" si="6"/>
        <v>0</v>
      </c>
    </row>
    <row r="43" spans="1:42" ht="18" customHeight="1">
      <c r="A43" s="37" t="s">
        <v>41</v>
      </c>
      <c r="B43" s="37" t="s">
        <v>91</v>
      </c>
      <c r="C43" s="50">
        <v>278046</v>
      </c>
      <c r="D43" s="51">
        <v>0.26</v>
      </c>
      <c r="E43" s="22"/>
      <c r="F43" s="22"/>
      <c r="G43" s="30">
        <v>10000</v>
      </c>
      <c r="H43" s="30">
        <v>5000</v>
      </c>
      <c r="I43" s="30"/>
      <c r="J43" s="30"/>
      <c r="K43" s="52">
        <f t="shared" si="0"/>
        <v>293046</v>
      </c>
      <c r="L43" s="44">
        <v>33208</v>
      </c>
      <c r="M43" s="52">
        <f t="shared" si="1"/>
        <v>33208</v>
      </c>
      <c r="N43" s="28">
        <f t="shared" si="2"/>
        <v>326254</v>
      </c>
      <c r="O43" s="50">
        <v>0</v>
      </c>
      <c r="P43" s="51">
        <v>0</v>
      </c>
      <c r="Q43" s="23"/>
      <c r="R43" s="23"/>
      <c r="S43" s="23"/>
      <c r="T43" s="23"/>
      <c r="U43" s="23"/>
      <c r="V43" s="23"/>
      <c r="W43" s="23"/>
      <c r="X43" s="26">
        <f t="shared" si="3"/>
        <v>0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6">
        <f t="shared" si="4"/>
        <v>0</v>
      </c>
      <c r="AM43" s="23"/>
      <c r="AN43" s="30"/>
      <c r="AO43" s="26">
        <f t="shared" si="5"/>
        <v>0</v>
      </c>
      <c r="AP43" s="26">
        <f t="shared" si="6"/>
        <v>0</v>
      </c>
    </row>
    <row r="44" spans="1:42" ht="18" customHeight="1">
      <c r="A44" s="37" t="s">
        <v>42</v>
      </c>
      <c r="B44" s="37" t="s">
        <v>92</v>
      </c>
      <c r="C44" s="50">
        <v>160393</v>
      </c>
      <c r="D44" s="51">
        <v>0.15</v>
      </c>
      <c r="E44" s="22"/>
      <c r="F44" s="22"/>
      <c r="G44" s="30"/>
      <c r="H44" s="30"/>
      <c r="I44" s="30"/>
      <c r="J44" s="30"/>
      <c r="K44" s="52">
        <f t="shared" si="0"/>
        <v>160393</v>
      </c>
      <c r="L44" s="44">
        <v>19958</v>
      </c>
      <c r="M44" s="52">
        <f t="shared" si="1"/>
        <v>19958</v>
      </c>
      <c r="N44" s="28">
        <f t="shared" si="2"/>
        <v>180351</v>
      </c>
      <c r="O44" s="50">
        <v>0</v>
      </c>
      <c r="P44" s="51">
        <v>0</v>
      </c>
      <c r="Q44" s="23"/>
      <c r="R44" s="23"/>
      <c r="S44" s="23"/>
      <c r="T44" s="23"/>
      <c r="U44" s="23"/>
      <c r="V44" s="23"/>
      <c r="W44" s="23"/>
      <c r="X44" s="26">
        <f t="shared" si="3"/>
        <v>52000</v>
      </c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52000</v>
      </c>
      <c r="AJ44" s="23"/>
      <c r="AK44" s="23"/>
      <c r="AL44" s="26">
        <f t="shared" si="4"/>
        <v>52000</v>
      </c>
      <c r="AM44" s="23"/>
      <c r="AN44" s="30">
        <v>10000</v>
      </c>
      <c r="AO44" s="26">
        <f t="shared" si="5"/>
        <v>10000</v>
      </c>
      <c r="AP44" s="26">
        <f t="shared" si="6"/>
        <v>62000</v>
      </c>
    </row>
    <row r="45" spans="1:42" ht="18" customHeight="1">
      <c r="A45" s="37" t="s">
        <v>43</v>
      </c>
      <c r="B45" s="37" t="s">
        <v>93</v>
      </c>
      <c r="C45" s="50">
        <v>62355</v>
      </c>
      <c r="D45" s="51">
        <v>0.06</v>
      </c>
      <c r="E45" s="22"/>
      <c r="F45" s="22"/>
      <c r="G45" s="30"/>
      <c r="H45" s="30">
        <v>5000</v>
      </c>
      <c r="I45" s="30"/>
      <c r="J45" s="30"/>
      <c r="K45" s="52">
        <f t="shared" si="0"/>
        <v>67355</v>
      </c>
      <c r="L45" s="44">
        <v>14223</v>
      </c>
      <c r="M45" s="52">
        <f t="shared" si="1"/>
        <v>14223</v>
      </c>
      <c r="N45" s="28">
        <f t="shared" si="2"/>
        <v>81578</v>
      </c>
      <c r="O45" s="50">
        <v>0</v>
      </c>
      <c r="P45" s="51">
        <v>0</v>
      </c>
      <c r="Q45" s="23"/>
      <c r="R45" s="23"/>
      <c r="S45" s="23"/>
      <c r="T45" s="23"/>
      <c r="U45" s="23"/>
      <c r="V45" s="23"/>
      <c r="W45" s="23"/>
      <c r="X45" s="26">
        <f t="shared" si="3"/>
        <v>0</v>
      </c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6">
        <f t="shared" si="4"/>
        <v>0</v>
      </c>
      <c r="AM45" s="23"/>
      <c r="AN45" s="30">
        <v>1000</v>
      </c>
      <c r="AO45" s="26">
        <f t="shared" si="5"/>
        <v>1000</v>
      </c>
      <c r="AP45" s="26">
        <f t="shared" si="6"/>
        <v>1000</v>
      </c>
    </row>
    <row r="46" spans="1:42" ht="18" customHeight="1">
      <c r="A46" s="37" t="s">
        <v>44</v>
      </c>
      <c r="B46" s="37" t="s">
        <v>94</v>
      </c>
      <c r="C46" s="50">
        <v>94307</v>
      </c>
      <c r="D46" s="51">
        <v>0.09</v>
      </c>
      <c r="E46" s="22"/>
      <c r="F46" s="22"/>
      <c r="G46" s="30"/>
      <c r="H46" s="30">
        <v>3000</v>
      </c>
      <c r="I46" s="30"/>
      <c r="J46" s="30">
        <v>31400</v>
      </c>
      <c r="K46" s="52">
        <f t="shared" si="0"/>
        <v>128707</v>
      </c>
      <c r="L46" s="44">
        <v>15422</v>
      </c>
      <c r="M46" s="52">
        <f t="shared" si="1"/>
        <v>15422</v>
      </c>
      <c r="N46" s="28">
        <f t="shared" si="2"/>
        <v>144129</v>
      </c>
      <c r="O46" s="50">
        <v>0</v>
      </c>
      <c r="P46" s="51">
        <v>0</v>
      </c>
      <c r="Q46" s="23"/>
      <c r="R46" s="23"/>
      <c r="S46" s="23"/>
      <c r="T46" s="23"/>
      <c r="U46" s="23"/>
      <c r="V46" s="23"/>
      <c r="W46" s="23"/>
      <c r="X46" s="26">
        <f t="shared" si="3"/>
        <v>67000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67000</v>
      </c>
      <c r="AJ46" s="23"/>
      <c r="AK46" s="23"/>
      <c r="AL46" s="26">
        <f t="shared" si="4"/>
        <v>67000</v>
      </c>
      <c r="AM46" s="23"/>
      <c r="AN46" s="30"/>
      <c r="AO46" s="26">
        <f t="shared" si="5"/>
        <v>0</v>
      </c>
      <c r="AP46" s="26">
        <f t="shared" si="6"/>
        <v>67000</v>
      </c>
    </row>
    <row r="47" spans="1:42" ht="18" customHeight="1">
      <c r="A47" s="37" t="s">
        <v>45</v>
      </c>
      <c r="B47" s="37" t="s">
        <v>95</v>
      </c>
      <c r="C47" s="50">
        <v>74409</v>
      </c>
      <c r="D47" s="51">
        <v>7.0000000000000007E-2</v>
      </c>
      <c r="E47" s="22"/>
      <c r="F47" s="22"/>
      <c r="G47" s="30">
        <v>53000</v>
      </c>
      <c r="H47" s="30"/>
      <c r="I47" s="30"/>
      <c r="J47" s="30"/>
      <c r="K47" s="52">
        <f t="shared" si="0"/>
        <v>127409</v>
      </c>
      <c r="L47" s="44">
        <v>13246</v>
      </c>
      <c r="M47" s="52">
        <f t="shared" si="1"/>
        <v>13246</v>
      </c>
      <c r="N47" s="28">
        <f t="shared" si="2"/>
        <v>140655</v>
      </c>
      <c r="O47" s="50">
        <v>0</v>
      </c>
      <c r="P47" s="51">
        <v>0</v>
      </c>
      <c r="Q47" s="23"/>
      <c r="R47" s="23"/>
      <c r="S47" s="23"/>
      <c r="T47" s="23"/>
      <c r="U47" s="23"/>
      <c r="V47" s="23"/>
      <c r="W47" s="23"/>
      <c r="X47" s="26">
        <f t="shared" ref="X47:X64" si="7">SUM(Y47:AI47)</f>
        <v>0</v>
      </c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6">
        <f t="shared" si="4"/>
        <v>0</v>
      </c>
      <c r="AM47" s="23"/>
      <c r="AN47" s="30">
        <v>10000</v>
      </c>
      <c r="AO47" s="26">
        <f t="shared" si="5"/>
        <v>10000</v>
      </c>
      <c r="AP47" s="26">
        <f t="shared" si="6"/>
        <v>10000</v>
      </c>
    </row>
    <row r="48" spans="1:42" ht="18" customHeight="1">
      <c r="A48" s="37" t="s">
        <v>46</v>
      </c>
      <c r="B48" s="37" t="s">
        <v>96</v>
      </c>
      <c r="C48" s="50">
        <v>436877</v>
      </c>
      <c r="D48" s="51">
        <v>0.4</v>
      </c>
      <c r="E48" s="22"/>
      <c r="F48" s="22"/>
      <c r="G48" s="30">
        <v>20000</v>
      </c>
      <c r="H48" s="30"/>
      <c r="I48" s="30"/>
      <c r="J48" s="30"/>
      <c r="K48" s="52">
        <f t="shared" si="0"/>
        <v>456877</v>
      </c>
      <c r="L48" s="44">
        <v>25297</v>
      </c>
      <c r="M48" s="52">
        <f t="shared" si="1"/>
        <v>25297</v>
      </c>
      <c r="N48" s="28">
        <f t="shared" si="2"/>
        <v>482174</v>
      </c>
      <c r="O48" s="50">
        <v>0</v>
      </c>
      <c r="P48" s="51">
        <v>0</v>
      </c>
      <c r="Q48" s="23"/>
      <c r="R48" s="23"/>
      <c r="S48" s="23"/>
      <c r="T48" s="23"/>
      <c r="U48" s="23"/>
      <c r="V48" s="23"/>
      <c r="W48" s="23"/>
      <c r="X48" s="26">
        <f t="shared" si="7"/>
        <v>0</v>
      </c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6">
        <f t="shared" si="4"/>
        <v>0</v>
      </c>
      <c r="AM48" s="23"/>
      <c r="AN48" s="30"/>
      <c r="AO48" s="26">
        <f t="shared" si="5"/>
        <v>0</v>
      </c>
      <c r="AP48" s="26">
        <f t="shared" si="6"/>
        <v>0</v>
      </c>
    </row>
    <row r="49" spans="1:43" ht="18" customHeight="1">
      <c r="A49" s="37" t="s">
        <v>47</v>
      </c>
      <c r="B49" s="37" t="s">
        <v>97</v>
      </c>
      <c r="C49" s="50">
        <v>114270</v>
      </c>
      <c r="D49" s="51">
        <v>0.11</v>
      </c>
      <c r="E49" s="22"/>
      <c r="F49" s="22"/>
      <c r="G49" s="30"/>
      <c r="H49" s="30">
        <v>41000</v>
      </c>
      <c r="I49" s="30">
        <v>3188305</v>
      </c>
      <c r="J49" s="30"/>
      <c r="K49" s="52">
        <f t="shared" si="0"/>
        <v>3343575</v>
      </c>
      <c r="L49" s="44">
        <v>70848</v>
      </c>
      <c r="M49" s="52">
        <f t="shared" si="1"/>
        <v>70848</v>
      </c>
      <c r="N49" s="28">
        <f t="shared" si="2"/>
        <v>3414423</v>
      </c>
      <c r="O49" s="50">
        <v>0</v>
      </c>
      <c r="P49" s="51">
        <v>0</v>
      </c>
      <c r="Q49" s="23"/>
      <c r="R49" s="23"/>
      <c r="S49" s="23"/>
      <c r="T49" s="23"/>
      <c r="U49" s="23"/>
      <c r="V49" s="23"/>
      <c r="W49" s="23"/>
      <c r="X49" s="26">
        <f t="shared" si="7"/>
        <v>30000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>
        <v>30000</v>
      </c>
      <c r="AJ49" s="23"/>
      <c r="AK49" s="23"/>
      <c r="AL49" s="26">
        <f t="shared" si="4"/>
        <v>30000</v>
      </c>
      <c r="AM49" s="23"/>
      <c r="AN49" s="30">
        <v>15000</v>
      </c>
      <c r="AO49" s="26">
        <f t="shared" si="5"/>
        <v>15000</v>
      </c>
      <c r="AP49" s="26">
        <f t="shared" si="6"/>
        <v>45000</v>
      </c>
    </row>
    <row r="50" spans="1:43" ht="18" customHeight="1">
      <c r="A50" s="37" t="s">
        <v>48</v>
      </c>
      <c r="B50" s="37" t="s">
        <v>98</v>
      </c>
      <c r="C50" s="50">
        <v>128579</v>
      </c>
      <c r="D50" s="51">
        <v>0.12</v>
      </c>
      <c r="E50" s="22"/>
      <c r="F50" s="22"/>
      <c r="G50" s="30">
        <v>10000</v>
      </c>
      <c r="H50" s="30"/>
      <c r="I50" s="30"/>
      <c r="J50" s="30"/>
      <c r="K50" s="52">
        <f t="shared" si="0"/>
        <v>138579</v>
      </c>
      <c r="L50" s="44">
        <v>22452</v>
      </c>
      <c r="M50" s="52">
        <f t="shared" si="1"/>
        <v>22452</v>
      </c>
      <c r="N50" s="28">
        <f t="shared" si="2"/>
        <v>161031</v>
      </c>
      <c r="O50" s="50">
        <v>0</v>
      </c>
      <c r="P50" s="51">
        <v>0</v>
      </c>
      <c r="Q50" s="23"/>
      <c r="R50" s="23"/>
      <c r="S50" s="23"/>
      <c r="T50" s="23"/>
      <c r="U50" s="23"/>
      <c r="V50" s="23"/>
      <c r="W50" s="23"/>
      <c r="X50" s="26">
        <f t="shared" si="7"/>
        <v>0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6">
        <f t="shared" si="4"/>
        <v>0</v>
      </c>
      <c r="AM50" s="23"/>
      <c r="AN50" s="30">
        <v>5000</v>
      </c>
      <c r="AO50" s="26">
        <f t="shared" si="5"/>
        <v>5000</v>
      </c>
      <c r="AP50" s="26">
        <f t="shared" si="6"/>
        <v>5000</v>
      </c>
    </row>
    <row r="51" spans="1:43" ht="18" customHeight="1">
      <c r="A51" s="37" t="s">
        <v>49</v>
      </c>
      <c r="B51" s="37" t="s">
        <v>99</v>
      </c>
      <c r="C51" s="50">
        <v>0</v>
      </c>
      <c r="D51" s="51">
        <v>0</v>
      </c>
      <c r="E51" s="22"/>
      <c r="F51" s="22"/>
      <c r="G51" s="30"/>
      <c r="H51" s="30"/>
      <c r="I51" s="30"/>
      <c r="J51" s="30"/>
      <c r="K51" s="52">
        <f t="shared" si="0"/>
        <v>0</v>
      </c>
      <c r="L51" s="44">
        <v>48977</v>
      </c>
      <c r="M51" s="52">
        <f t="shared" si="1"/>
        <v>48977</v>
      </c>
      <c r="N51" s="28">
        <f t="shared" si="2"/>
        <v>48977</v>
      </c>
      <c r="O51" s="50">
        <v>1093044</v>
      </c>
      <c r="P51" s="51">
        <v>89.44</v>
      </c>
      <c r="Q51" s="23"/>
      <c r="R51" s="23"/>
      <c r="S51" s="23"/>
      <c r="T51" s="23"/>
      <c r="U51" s="23"/>
      <c r="V51" s="23"/>
      <c r="W51" s="23"/>
      <c r="X51" s="26">
        <f t="shared" si="7"/>
        <v>45406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45406</v>
      </c>
      <c r="AJ51" s="23"/>
      <c r="AK51" s="23"/>
      <c r="AL51" s="26">
        <f t="shared" si="4"/>
        <v>1138450</v>
      </c>
      <c r="AM51" s="23"/>
      <c r="AN51" s="30">
        <v>100000</v>
      </c>
      <c r="AO51" s="26">
        <f t="shared" si="5"/>
        <v>100000</v>
      </c>
      <c r="AP51" s="26">
        <f t="shared" si="6"/>
        <v>1238450</v>
      </c>
    </row>
    <row r="52" spans="1:43" ht="18" customHeight="1">
      <c r="A52" s="37" t="s">
        <v>50</v>
      </c>
      <c r="B52" s="37" t="s">
        <v>100</v>
      </c>
      <c r="C52" s="53">
        <v>0</v>
      </c>
      <c r="D52" s="51">
        <v>0</v>
      </c>
      <c r="E52" s="22"/>
      <c r="F52" s="22"/>
      <c r="G52" s="30">
        <v>10000</v>
      </c>
      <c r="H52" s="30"/>
      <c r="I52" s="30"/>
      <c r="J52" s="30"/>
      <c r="K52" s="52">
        <f t="shared" si="0"/>
        <v>10000</v>
      </c>
      <c r="L52" s="44">
        <v>32575</v>
      </c>
      <c r="M52" s="52">
        <f t="shared" si="1"/>
        <v>32575</v>
      </c>
      <c r="N52" s="28">
        <f t="shared" si="2"/>
        <v>42575</v>
      </c>
      <c r="O52" s="50">
        <v>182995</v>
      </c>
      <c r="P52" s="54">
        <v>31.3</v>
      </c>
      <c r="Q52" s="23"/>
      <c r="R52" s="23"/>
      <c r="S52" s="23"/>
      <c r="T52" s="23"/>
      <c r="U52" s="23"/>
      <c r="V52" s="23"/>
      <c r="W52" s="23"/>
      <c r="X52" s="26">
        <f t="shared" si="7"/>
        <v>6935</v>
      </c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>
        <v>6935</v>
      </c>
      <c r="AJ52" s="23"/>
      <c r="AK52" s="23"/>
      <c r="AL52" s="26">
        <f t="shared" si="4"/>
        <v>189930</v>
      </c>
      <c r="AM52" s="23"/>
      <c r="AN52" s="30">
        <v>6000</v>
      </c>
      <c r="AO52" s="26">
        <f t="shared" si="5"/>
        <v>6000</v>
      </c>
      <c r="AP52" s="26">
        <f t="shared" si="6"/>
        <v>195930</v>
      </c>
    </row>
    <row r="53" spans="1:43" ht="18" customHeight="1">
      <c r="A53" s="37" t="s">
        <v>51</v>
      </c>
      <c r="B53" s="37" t="s">
        <v>101</v>
      </c>
      <c r="C53" s="50">
        <v>0</v>
      </c>
      <c r="D53" s="51">
        <v>0</v>
      </c>
      <c r="E53" s="22"/>
      <c r="F53" s="22"/>
      <c r="G53" s="30"/>
      <c r="H53" s="30"/>
      <c r="I53" s="30"/>
      <c r="J53" s="30"/>
      <c r="K53" s="52">
        <f t="shared" si="0"/>
        <v>0</v>
      </c>
      <c r="L53" s="44">
        <v>67728</v>
      </c>
      <c r="M53" s="52">
        <f t="shared" si="1"/>
        <v>67728</v>
      </c>
      <c r="N53" s="28">
        <f t="shared" si="2"/>
        <v>67728</v>
      </c>
      <c r="O53" s="50">
        <v>195921</v>
      </c>
      <c r="P53" s="53">
        <v>27.58</v>
      </c>
      <c r="Q53" s="23"/>
      <c r="R53" s="23"/>
      <c r="S53" s="23"/>
      <c r="T53" s="23"/>
      <c r="U53" s="23"/>
      <c r="V53" s="23"/>
      <c r="W53" s="23"/>
      <c r="X53" s="26">
        <f t="shared" si="7"/>
        <v>45865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>
        <v>45865</v>
      </c>
      <c r="AJ53" s="23"/>
      <c r="AK53" s="23"/>
      <c r="AL53" s="26">
        <f t="shared" si="4"/>
        <v>241786</v>
      </c>
      <c r="AM53" s="23"/>
      <c r="AN53" s="30">
        <v>91500</v>
      </c>
      <c r="AO53" s="26">
        <f t="shared" si="5"/>
        <v>91500</v>
      </c>
      <c r="AP53" s="26">
        <f t="shared" si="6"/>
        <v>333286</v>
      </c>
    </row>
    <row r="54" spans="1:43" ht="18" customHeight="1">
      <c r="A54" s="37" t="s">
        <v>52</v>
      </c>
      <c r="B54" s="37" t="s">
        <v>102</v>
      </c>
      <c r="C54" s="50">
        <v>138767</v>
      </c>
      <c r="D54" s="51">
        <v>0.13</v>
      </c>
      <c r="E54" s="22"/>
      <c r="F54" s="30">
        <v>18700</v>
      </c>
      <c r="G54" s="30">
        <v>15000</v>
      </c>
      <c r="H54" s="30"/>
      <c r="I54" s="30"/>
      <c r="J54" s="30"/>
      <c r="K54" s="52">
        <f t="shared" si="0"/>
        <v>172467</v>
      </c>
      <c r="L54" s="44">
        <v>21857</v>
      </c>
      <c r="M54" s="52">
        <f t="shared" si="1"/>
        <v>21857</v>
      </c>
      <c r="N54" s="28">
        <f t="shared" si="2"/>
        <v>194324</v>
      </c>
      <c r="O54" s="50">
        <v>0</v>
      </c>
      <c r="P54" s="53">
        <v>0</v>
      </c>
      <c r="Q54" s="23"/>
      <c r="R54" s="23"/>
      <c r="S54" s="23"/>
      <c r="T54" s="23"/>
      <c r="U54" s="23"/>
      <c r="V54" s="23"/>
      <c r="W54" s="23"/>
      <c r="X54" s="26">
        <f t="shared" si="7"/>
        <v>0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6">
        <f t="shared" si="4"/>
        <v>0</v>
      </c>
      <c r="AM54" s="23"/>
      <c r="AN54" s="30">
        <v>38235</v>
      </c>
      <c r="AO54" s="26">
        <f t="shared" si="5"/>
        <v>38235</v>
      </c>
      <c r="AP54" s="26">
        <f t="shared" si="6"/>
        <v>38235</v>
      </c>
    </row>
    <row r="55" spans="1:43" ht="18" customHeight="1">
      <c r="A55" s="37" t="s">
        <v>53</v>
      </c>
      <c r="B55" s="37" t="s">
        <v>103</v>
      </c>
      <c r="C55" s="50">
        <v>69214</v>
      </c>
      <c r="D55" s="51">
        <v>7.0000000000000007E-2</v>
      </c>
      <c r="E55" s="22"/>
      <c r="F55" s="22"/>
      <c r="G55" s="30">
        <v>73500</v>
      </c>
      <c r="H55" s="30"/>
      <c r="I55" s="30"/>
      <c r="J55" s="30"/>
      <c r="K55" s="52">
        <f t="shared" si="0"/>
        <v>142714</v>
      </c>
      <c r="L55" s="44">
        <v>12738</v>
      </c>
      <c r="M55" s="52">
        <f t="shared" si="1"/>
        <v>12738</v>
      </c>
      <c r="N55" s="28">
        <f t="shared" si="2"/>
        <v>155452</v>
      </c>
      <c r="O55" s="50">
        <v>0</v>
      </c>
      <c r="P55" s="53">
        <v>0</v>
      </c>
      <c r="Q55" s="23"/>
      <c r="R55" s="23"/>
      <c r="S55" s="23"/>
      <c r="T55" s="23"/>
      <c r="U55" s="23"/>
      <c r="V55" s="23"/>
      <c r="W55" s="23"/>
      <c r="X55" s="26">
        <f t="shared" si="7"/>
        <v>0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6">
        <f t="shared" si="4"/>
        <v>0</v>
      </c>
      <c r="AM55" s="23"/>
      <c r="AN55" s="30"/>
      <c r="AO55" s="26">
        <f t="shared" si="5"/>
        <v>0</v>
      </c>
      <c r="AP55" s="26">
        <f t="shared" si="6"/>
        <v>0</v>
      </c>
    </row>
    <row r="56" spans="1:43" ht="18" customHeight="1">
      <c r="A56" s="37" t="s">
        <v>54</v>
      </c>
      <c r="B56" s="37" t="s">
        <v>104</v>
      </c>
      <c r="C56" s="53">
        <v>0</v>
      </c>
      <c r="D56" s="51">
        <v>0</v>
      </c>
      <c r="E56" s="22"/>
      <c r="F56" s="22"/>
      <c r="G56" s="30"/>
      <c r="H56" s="30"/>
      <c r="I56" s="30"/>
      <c r="J56" s="30"/>
      <c r="K56" s="52">
        <f t="shared" si="0"/>
        <v>0</v>
      </c>
      <c r="L56" s="44">
        <v>21163</v>
      </c>
      <c r="M56" s="52">
        <f t="shared" si="1"/>
        <v>21163</v>
      </c>
      <c r="N56" s="28">
        <f t="shared" si="2"/>
        <v>21163</v>
      </c>
      <c r="O56" s="50">
        <v>203256</v>
      </c>
      <c r="P56" s="53">
        <v>58.21</v>
      </c>
      <c r="Q56" s="23"/>
      <c r="R56" s="23"/>
      <c r="S56" s="23"/>
      <c r="T56" s="23"/>
      <c r="U56" s="23"/>
      <c r="V56" s="23"/>
      <c r="W56" s="23"/>
      <c r="X56" s="26">
        <f t="shared" si="7"/>
        <v>2000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>
        <v>2000</v>
      </c>
      <c r="AJ56" s="23"/>
      <c r="AK56" s="23"/>
      <c r="AL56" s="26">
        <f t="shared" si="4"/>
        <v>205256</v>
      </c>
      <c r="AM56" s="23"/>
      <c r="AN56" s="30">
        <v>6000</v>
      </c>
      <c r="AO56" s="26">
        <f t="shared" si="5"/>
        <v>6000</v>
      </c>
      <c r="AP56" s="26">
        <f t="shared" si="6"/>
        <v>211256</v>
      </c>
    </row>
    <row r="57" spans="1:43" s="7" customFormat="1" ht="50.25" customHeight="1">
      <c r="A57" s="38" t="s">
        <v>60</v>
      </c>
      <c r="B57" s="39" t="s">
        <v>61</v>
      </c>
      <c r="C57" s="28">
        <f>SUM(C15:C56)</f>
        <v>5648209</v>
      </c>
      <c r="D57" s="25">
        <f>SUM(D15:D56)</f>
        <v>5.2600000000000016</v>
      </c>
      <c r="E57" s="25"/>
      <c r="F57" s="28">
        <f>SUM(F15:F56)</f>
        <v>102700</v>
      </c>
      <c r="G57" s="28">
        <f>SUM(G15:G56)</f>
        <v>619500</v>
      </c>
      <c r="H57" s="28">
        <f>SUM(H15:H56)</f>
        <v>372000</v>
      </c>
      <c r="I57" s="28">
        <f>SUM(I15:I56)</f>
        <v>3188305</v>
      </c>
      <c r="J57" s="28">
        <f>SUM(J15:J56)</f>
        <v>64700</v>
      </c>
      <c r="K57" s="52">
        <f t="shared" si="0"/>
        <v>9995414</v>
      </c>
      <c r="L57" s="28">
        <f>SUM(L15:L56)</f>
        <v>1261500</v>
      </c>
      <c r="M57" s="52">
        <f t="shared" si="1"/>
        <v>1261500</v>
      </c>
      <c r="N57" s="28">
        <f t="shared" si="2"/>
        <v>11256914</v>
      </c>
      <c r="O57" s="28">
        <f>SUM(O15:O56)</f>
        <v>2942368</v>
      </c>
      <c r="P57" s="25"/>
      <c r="Q57" s="26">
        <f>SUM(Q15:Q56)</f>
        <v>0</v>
      </c>
      <c r="R57" s="26">
        <f>SUM(R15:R56)</f>
        <v>0</v>
      </c>
      <c r="S57" s="26"/>
      <c r="T57" s="26"/>
      <c r="U57" s="26"/>
      <c r="V57" s="26"/>
      <c r="W57" s="26"/>
      <c r="X57" s="26">
        <f t="shared" si="7"/>
        <v>640391</v>
      </c>
      <c r="Y57" s="26">
        <f t="shared" ref="Y57:AK57" si="8">SUM(Y15:Y56)</f>
        <v>0</v>
      </c>
      <c r="Z57" s="26">
        <f t="shared" si="8"/>
        <v>0</v>
      </c>
      <c r="AA57" s="26">
        <f t="shared" si="8"/>
        <v>0</v>
      </c>
      <c r="AB57" s="26">
        <f t="shared" si="8"/>
        <v>0</v>
      </c>
      <c r="AC57" s="26">
        <f t="shared" si="8"/>
        <v>0</v>
      </c>
      <c r="AD57" s="26">
        <f t="shared" ref="AD57:AI57" si="9">SUM(AD15:AD56)</f>
        <v>0</v>
      </c>
      <c r="AE57" s="26">
        <f t="shared" si="9"/>
        <v>0</v>
      </c>
      <c r="AF57" s="26">
        <f t="shared" si="9"/>
        <v>0</v>
      </c>
      <c r="AG57" s="26">
        <f t="shared" si="9"/>
        <v>0</v>
      </c>
      <c r="AH57" s="26">
        <f t="shared" si="9"/>
        <v>0</v>
      </c>
      <c r="AI57" s="26">
        <f t="shared" si="9"/>
        <v>640391</v>
      </c>
      <c r="AJ57" s="26">
        <f t="shared" si="8"/>
        <v>0</v>
      </c>
      <c r="AK57" s="26">
        <f t="shared" si="8"/>
        <v>0</v>
      </c>
      <c r="AL57" s="26">
        <f t="shared" si="4"/>
        <v>3582759</v>
      </c>
      <c r="AM57" s="26">
        <f>SUM(AM15:AM56)</f>
        <v>0</v>
      </c>
      <c r="AN57" s="26">
        <f>SUM(AN15:AN56)</f>
        <v>955535</v>
      </c>
      <c r="AO57" s="26">
        <f t="shared" si="5"/>
        <v>955535</v>
      </c>
      <c r="AP57" s="26">
        <f t="shared" si="6"/>
        <v>4538294</v>
      </c>
    </row>
    <row r="58" spans="1:43" ht="16.5" customHeight="1">
      <c r="A58" s="37" t="s">
        <v>55</v>
      </c>
      <c r="B58" s="16" t="s">
        <v>105</v>
      </c>
      <c r="C58" s="50">
        <v>41401</v>
      </c>
      <c r="D58" s="54">
        <v>0.04</v>
      </c>
      <c r="E58" s="24"/>
      <c r="F58" s="24"/>
      <c r="G58" s="24"/>
      <c r="H58" s="24">
        <v>5000</v>
      </c>
      <c r="I58" s="24"/>
      <c r="J58" s="24"/>
      <c r="K58" s="52">
        <f t="shared" si="0"/>
        <v>46401</v>
      </c>
      <c r="L58" s="44">
        <v>93930</v>
      </c>
      <c r="M58" s="52">
        <f t="shared" si="1"/>
        <v>93930</v>
      </c>
      <c r="N58" s="28">
        <f t="shared" si="2"/>
        <v>140331</v>
      </c>
      <c r="O58" s="50">
        <v>0</v>
      </c>
      <c r="P58" s="53">
        <v>0</v>
      </c>
      <c r="Q58" s="23"/>
      <c r="R58" s="23"/>
      <c r="S58" s="23"/>
      <c r="T58" s="23"/>
      <c r="U58" s="23"/>
      <c r="V58" s="23"/>
      <c r="W58" s="23"/>
      <c r="X58" s="26">
        <f t="shared" si="7"/>
        <v>350000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>
        <v>350000</v>
      </c>
      <c r="AJ58" s="23"/>
      <c r="AK58" s="23"/>
      <c r="AL58" s="26">
        <f t="shared" si="4"/>
        <v>350000</v>
      </c>
      <c r="AM58" s="23"/>
      <c r="AN58" s="24">
        <v>60500</v>
      </c>
      <c r="AO58" s="26">
        <f t="shared" si="5"/>
        <v>60500</v>
      </c>
      <c r="AP58" s="26">
        <f t="shared" si="6"/>
        <v>410500</v>
      </c>
    </row>
    <row r="59" spans="1:43" ht="16.5" customHeight="1">
      <c r="A59" s="37" t="s">
        <v>56</v>
      </c>
      <c r="B59" s="16" t="s">
        <v>106</v>
      </c>
      <c r="C59" s="50">
        <v>529631</v>
      </c>
      <c r="D59" s="54">
        <v>0.49</v>
      </c>
      <c r="E59" s="24"/>
      <c r="F59" s="24"/>
      <c r="G59" s="24"/>
      <c r="H59" s="24">
        <v>2500</v>
      </c>
      <c r="I59" s="24"/>
      <c r="J59" s="24"/>
      <c r="K59" s="52">
        <f t="shared" si="0"/>
        <v>532131</v>
      </c>
      <c r="L59" s="44">
        <v>69996</v>
      </c>
      <c r="M59" s="52">
        <f t="shared" si="1"/>
        <v>69996</v>
      </c>
      <c r="N59" s="28">
        <f t="shared" si="2"/>
        <v>602127</v>
      </c>
      <c r="O59" s="53">
        <v>0</v>
      </c>
      <c r="P59" s="53">
        <v>0</v>
      </c>
      <c r="Q59" s="23"/>
      <c r="R59" s="23"/>
      <c r="S59" s="23"/>
      <c r="T59" s="23"/>
      <c r="U59" s="23"/>
      <c r="V59" s="23"/>
      <c r="W59" s="23"/>
      <c r="X59" s="26">
        <f t="shared" si="7"/>
        <v>2000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>
        <v>2000</v>
      </c>
      <c r="AJ59" s="23"/>
      <c r="AK59" s="23"/>
      <c r="AL59" s="26">
        <f t="shared" si="4"/>
        <v>2000</v>
      </c>
      <c r="AM59" s="23"/>
      <c r="AN59" s="24"/>
      <c r="AO59" s="26">
        <f t="shared" si="5"/>
        <v>0</v>
      </c>
      <c r="AP59" s="26">
        <f t="shared" si="6"/>
        <v>2000</v>
      </c>
    </row>
    <row r="60" spans="1:43" ht="16.5" customHeight="1">
      <c r="A60" s="37" t="s">
        <v>57</v>
      </c>
      <c r="B60" s="16" t="s">
        <v>107</v>
      </c>
      <c r="C60" s="53">
        <v>0</v>
      </c>
      <c r="D60" s="54">
        <v>0</v>
      </c>
      <c r="E60" s="24"/>
      <c r="F60" s="24"/>
      <c r="G60" s="24">
        <v>60000</v>
      </c>
      <c r="H60" s="24"/>
      <c r="I60" s="24"/>
      <c r="J60" s="24"/>
      <c r="K60" s="52">
        <f t="shared" si="0"/>
        <v>60000</v>
      </c>
      <c r="L60" s="44">
        <v>67932</v>
      </c>
      <c r="M60" s="52">
        <f t="shared" si="1"/>
        <v>67932</v>
      </c>
      <c r="N60" s="28">
        <f t="shared" si="2"/>
        <v>127932</v>
      </c>
      <c r="O60" s="50">
        <v>634928</v>
      </c>
      <c r="P60" s="53">
        <v>56.56</v>
      </c>
      <c r="Q60" s="23"/>
      <c r="R60" s="23"/>
      <c r="S60" s="23"/>
      <c r="T60" s="23"/>
      <c r="U60" s="23"/>
      <c r="V60" s="23"/>
      <c r="W60" s="23"/>
      <c r="X60" s="26">
        <f t="shared" si="7"/>
        <v>0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6">
        <f t="shared" si="4"/>
        <v>634928</v>
      </c>
      <c r="AM60" s="23"/>
      <c r="AN60" s="24"/>
      <c r="AO60" s="26">
        <f t="shared" si="5"/>
        <v>0</v>
      </c>
      <c r="AP60" s="26">
        <f t="shared" si="6"/>
        <v>634928</v>
      </c>
    </row>
    <row r="61" spans="1:43" ht="16.5" customHeight="1">
      <c r="A61" s="37" t="s">
        <v>58</v>
      </c>
      <c r="B61" s="16" t="s">
        <v>108</v>
      </c>
      <c r="C61" s="50">
        <v>168132</v>
      </c>
      <c r="D61" s="54">
        <v>0.16</v>
      </c>
      <c r="E61" s="24"/>
      <c r="F61" s="24">
        <v>11300</v>
      </c>
      <c r="G61" s="24">
        <v>5630</v>
      </c>
      <c r="H61" s="24">
        <v>33600</v>
      </c>
      <c r="I61" s="24"/>
      <c r="J61" s="24">
        <v>37800</v>
      </c>
      <c r="K61" s="52">
        <f t="shared" si="0"/>
        <v>256462</v>
      </c>
      <c r="L61" s="30">
        <v>41342</v>
      </c>
      <c r="M61" s="52">
        <f t="shared" si="1"/>
        <v>41342</v>
      </c>
      <c r="N61" s="28">
        <f t="shared" si="2"/>
        <v>297804</v>
      </c>
      <c r="O61" s="53">
        <v>0</v>
      </c>
      <c r="P61" s="53">
        <v>0</v>
      </c>
      <c r="Q61" s="23"/>
      <c r="R61" s="23"/>
      <c r="S61" s="23"/>
      <c r="T61" s="23"/>
      <c r="U61" s="23"/>
      <c r="V61" s="23"/>
      <c r="W61" s="23"/>
      <c r="X61" s="26">
        <f t="shared" si="7"/>
        <v>0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6">
        <f t="shared" si="4"/>
        <v>0</v>
      </c>
      <c r="AM61" s="23"/>
      <c r="AN61" s="24"/>
      <c r="AO61" s="26">
        <f t="shared" si="5"/>
        <v>0</v>
      </c>
      <c r="AP61" s="26">
        <f t="shared" si="6"/>
        <v>0</v>
      </c>
    </row>
    <row r="62" spans="1:43" s="7" customFormat="1" ht="56.25" customHeight="1">
      <c r="A62" s="38" t="s">
        <v>59</v>
      </c>
      <c r="B62" s="39" t="s">
        <v>62</v>
      </c>
      <c r="C62" s="27">
        <f>SUM(C58:C61)</f>
        <v>739164</v>
      </c>
      <c r="D62" s="27">
        <f>SUM(D58:D61)</f>
        <v>0.69000000000000006</v>
      </c>
      <c r="E62" s="27"/>
      <c r="F62" s="27">
        <f>SUM(F58:F61)</f>
        <v>11300</v>
      </c>
      <c r="G62" s="27">
        <f>SUM(G58:G61)</f>
        <v>65630</v>
      </c>
      <c r="H62" s="27">
        <f>SUM(H58:H61)</f>
        <v>41100</v>
      </c>
      <c r="I62" s="27">
        <f>SUM(I58:I61)</f>
        <v>0</v>
      </c>
      <c r="J62" s="27">
        <f>SUM(J58:J61)</f>
        <v>37800</v>
      </c>
      <c r="K62" s="52">
        <f t="shared" si="0"/>
        <v>894994</v>
      </c>
      <c r="L62" s="27">
        <f>SUM(L58:L61)</f>
        <v>273200</v>
      </c>
      <c r="M62" s="52">
        <f t="shared" si="1"/>
        <v>273200</v>
      </c>
      <c r="N62" s="28">
        <f t="shared" si="2"/>
        <v>1168194</v>
      </c>
      <c r="O62" s="27">
        <f>SUM(O58:O61)</f>
        <v>634928</v>
      </c>
      <c r="P62" s="27"/>
      <c r="Q62" s="26">
        <f>SUM(Q58:Q61)</f>
        <v>0</v>
      </c>
      <c r="R62" s="26">
        <f>SUM(R58:R61)</f>
        <v>0</v>
      </c>
      <c r="S62" s="26"/>
      <c r="T62" s="26"/>
      <c r="U62" s="26"/>
      <c r="V62" s="26"/>
      <c r="W62" s="26"/>
      <c r="X62" s="26">
        <f t="shared" si="7"/>
        <v>352000</v>
      </c>
      <c r="Y62" s="26">
        <f t="shared" ref="Y62:AK62" si="10">SUM(Y58:Y61)</f>
        <v>0</v>
      </c>
      <c r="Z62" s="26">
        <f t="shared" si="10"/>
        <v>0</v>
      </c>
      <c r="AA62" s="26">
        <f t="shared" si="10"/>
        <v>0</v>
      </c>
      <c r="AB62" s="26">
        <f t="shared" si="10"/>
        <v>0</v>
      </c>
      <c r="AC62" s="26">
        <f t="shared" si="10"/>
        <v>0</v>
      </c>
      <c r="AD62" s="26">
        <f t="shared" ref="AD62:AI62" si="11">SUM(AD58:AD61)</f>
        <v>0</v>
      </c>
      <c r="AE62" s="26">
        <f t="shared" si="11"/>
        <v>0</v>
      </c>
      <c r="AF62" s="26">
        <f t="shared" si="11"/>
        <v>0</v>
      </c>
      <c r="AG62" s="26">
        <f t="shared" si="11"/>
        <v>0</v>
      </c>
      <c r="AH62" s="26">
        <f t="shared" si="11"/>
        <v>0</v>
      </c>
      <c r="AI62" s="26">
        <f t="shared" si="11"/>
        <v>352000</v>
      </c>
      <c r="AJ62" s="26">
        <f t="shared" si="10"/>
        <v>0</v>
      </c>
      <c r="AK62" s="26">
        <f t="shared" si="10"/>
        <v>0</v>
      </c>
      <c r="AL62" s="26">
        <f t="shared" si="4"/>
        <v>986928</v>
      </c>
      <c r="AM62" s="26">
        <f>SUM(AM58:AM61)</f>
        <v>0</v>
      </c>
      <c r="AN62" s="26">
        <f>SUM(AN58:AN61)</f>
        <v>60500</v>
      </c>
      <c r="AO62" s="26">
        <f t="shared" si="5"/>
        <v>60500</v>
      </c>
      <c r="AP62" s="26">
        <f t="shared" si="6"/>
        <v>1047428</v>
      </c>
    </row>
    <row r="63" spans="1:43" s="7" customFormat="1" ht="18.75">
      <c r="A63" s="17"/>
      <c r="B63" s="18" t="s">
        <v>109</v>
      </c>
      <c r="C63" s="27"/>
      <c r="D63" s="27"/>
      <c r="E63" s="27">
        <v>158100</v>
      </c>
      <c r="F63" s="27"/>
      <c r="G63" s="27"/>
      <c r="H63" s="27"/>
      <c r="I63" s="27"/>
      <c r="J63" s="27"/>
      <c r="K63" s="52">
        <f t="shared" si="0"/>
        <v>158100</v>
      </c>
      <c r="L63" s="27"/>
      <c r="M63" s="52">
        <f t="shared" si="1"/>
        <v>0</v>
      </c>
      <c r="N63" s="28">
        <f t="shared" si="2"/>
        <v>158100</v>
      </c>
      <c r="O63" s="27"/>
      <c r="P63" s="27"/>
      <c r="Q63" s="26"/>
      <c r="R63" s="26"/>
      <c r="S63" s="26"/>
      <c r="T63" s="26"/>
      <c r="U63" s="26"/>
      <c r="V63" s="26"/>
      <c r="W63" s="26"/>
      <c r="X63" s="26">
        <f t="shared" si="7"/>
        <v>1495376</v>
      </c>
      <c r="Y63" s="23">
        <v>345500</v>
      </c>
      <c r="Z63" s="23">
        <v>630600</v>
      </c>
      <c r="AA63" s="23"/>
      <c r="AB63" s="23"/>
      <c r="AC63" s="23">
        <v>46700</v>
      </c>
      <c r="AD63" s="23">
        <v>16076</v>
      </c>
      <c r="AE63" s="23">
        <v>100000</v>
      </c>
      <c r="AF63" s="23">
        <v>66500</v>
      </c>
      <c r="AG63" s="23">
        <v>250000</v>
      </c>
      <c r="AH63" s="23">
        <v>40000</v>
      </c>
      <c r="AI63" s="23"/>
      <c r="AJ63" s="26"/>
      <c r="AK63" s="26"/>
      <c r="AL63" s="26">
        <f t="shared" si="4"/>
        <v>1495376</v>
      </c>
      <c r="AM63" s="26"/>
      <c r="AN63" s="27"/>
      <c r="AO63" s="26">
        <f t="shared" si="5"/>
        <v>0</v>
      </c>
      <c r="AP63" s="26">
        <f t="shared" si="6"/>
        <v>1495376</v>
      </c>
    </row>
    <row r="64" spans="1:43" s="10" customFormat="1" ht="23.25" customHeight="1">
      <c r="A64" s="40"/>
      <c r="B64" s="20" t="s">
        <v>118</v>
      </c>
      <c r="C64" s="28">
        <f t="shared" ref="C64:J64" si="12">SUM(C62,C57,C63)</f>
        <v>6387373</v>
      </c>
      <c r="D64" s="25">
        <f t="shared" si="12"/>
        <v>5.950000000000002</v>
      </c>
      <c r="E64" s="28">
        <f t="shared" si="12"/>
        <v>158100</v>
      </c>
      <c r="F64" s="28">
        <f t="shared" si="12"/>
        <v>114000</v>
      </c>
      <c r="G64" s="28">
        <f t="shared" si="12"/>
        <v>685130</v>
      </c>
      <c r="H64" s="28">
        <f t="shared" si="12"/>
        <v>413100</v>
      </c>
      <c r="I64" s="28">
        <f t="shared" si="12"/>
        <v>3188305</v>
      </c>
      <c r="J64" s="28">
        <f t="shared" si="12"/>
        <v>102500</v>
      </c>
      <c r="K64" s="52">
        <f t="shared" si="0"/>
        <v>11048508</v>
      </c>
      <c r="L64" s="28">
        <f>SUM(L62,L57,L63)</f>
        <v>1534700</v>
      </c>
      <c r="M64" s="52">
        <f t="shared" si="1"/>
        <v>1534700</v>
      </c>
      <c r="N64" s="28">
        <f t="shared" si="2"/>
        <v>12583208</v>
      </c>
      <c r="O64" s="28">
        <f>SUM(O57,O62,O63)</f>
        <v>3577296</v>
      </c>
      <c r="P64" s="28"/>
      <c r="Q64" s="26">
        <v>78336300</v>
      </c>
      <c r="R64" s="26">
        <v>391700</v>
      </c>
      <c r="S64" s="26">
        <v>47010000</v>
      </c>
      <c r="T64" s="26">
        <v>12522700</v>
      </c>
      <c r="U64" s="26">
        <v>1067900</v>
      </c>
      <c r="V64" s="26">
        <v>1934400</v>
      </c>
      <c r="W64" s="26">
        <v>3666205</v>
      </c>
      <c r="X64" s="26">
        <f t="shared" si="7"/>
        <v>2487767</v>
      </c>
      <c r="Y64" s="26">
        <f t="shared" ref="Y64:AD64" si="13">Y63+Y62+Y57</f>
        <v>345500</v>
      </c>
      <c r="Z64" s="26">
        <f t="shared" si="13"/>
        <v>630600</v>
      </c>
      <c r="AA64" s="26">
        <f t="shared" si="13"/>
        <v>0</v>
      </c>
      <c r="AB64" s="26">
        <f t="shared" si="13"/>
        <v>0</v>
      </c>
      <c r="AC64" s="26">
        <f t="shared" si="13"/>
        <v>46700</v>
      </c>
      <c r="AD64" s="26">
        <f t="shared" si="13"/>
        <v>16076</v>
      </c>
      <c r="AE64" s="26">
        <f>AE63+AE62+AE57</f>
        <v>100000</v>
      </c>
      <c r="AF64" s="26">
        <f>AF63+AF62+AF57</f>
        <v>66500</v>
      </c>
      <c r="AG64" s="26">
        <f>AG63+AG62+AG57</f>
        <v>250000</v>
      </c>
      <c r="AH64" s="26">
        <f>AH63+AH62+AH57</f>
        <v>40000</v>
      </c>
      <c r="AI64" s="26">
        <f>AI63+AI62+AI57</f>
        <v>992391</v>
      </c>
      <c r="AJ64" s="26">
        <v>579200</v>
      </c>
      <c r="AK64" s="26">
        <v>102500</v>
      </c>
      <c r="AL64" s="26">
        <f t="shared" si="4"/>
        <v>151675968</v>
      </c>
      <c r="AM64" s="26">
        <v>1534700</v>
      </c>
      <c r="AN64" s="28">
        <f>SUM(AN62+AN57)</f>
        <v>1016035</v>
      </c>
      <c r="AO64" s="26">
        <f t="shared" si="5"/>
        <v>2550735</v>
      </c>
      <c r="AP64" s="26">
        <f t="shared" si="6"/>
        <v>154226703</v>
      </c>
      <c r="AQ64" s="41"/>
    </row>
    <row r="65" spans="7:43" ht="9" customHeight="1">
      <c r="P65" s="55"/>
      <c r="AQ65" s="19"/>
    </row>
    <row r="66" spans="7:43" ht="15" customHeight="1"/>
    <row r="67" spans="7:43" ht="15.6" customHeight="1">
      <c r="X67" s="97" t="s">
        <v>145</v>
      </c>
      <c r="Y67" s="98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L67" s="31"/>
      <c r="AM67" s="31"/>
    </row>
    <row r="68" spans="7:43" ht="16.149999999999999" customHeight="1">
      <c r="G68" s="56"/>
      <c r="H68" s="56"/>
      <c r="I68" s="56"/>
      <c r="N68" s="4"/>
      <c r="V68" s="3"/>
      <c r="W68" s="3"/>
      <c r="X68" s="29" t="s">
        <v>146</v>
      </c>
      <c r="Y68" s="29"/>
      <c r="Z68" s="31"/>
      <c r="AA68" s="31"/>
      <c r="AB68" s="31"/>
      <c r="AC68" s="31"/>
      <c r="AD68" s="31"/>
      <c r="AE68" s="31"/>
      <c r="AF68" s="29"/>
      <c r="AG68" s="29"/>
      <c r="AH68" s="29"/>
      <c r="AI68" s="29" t="s">
        <v>147</v>
      </c>
      <c r="AJ68" s="31"/>
      <c r="AL68" s="31"/>
      <c r="AO68" s="6"/>
      <c r="AP68" s="4"/>
    </row>
    <row r="80" spans="7:43">
      <c r="AL80" s="33"/>
    </row>
  </sheetData>
  <mergeCells count="41">
    <mergeCell ref="C8:N8"/>
    <mergeCell ref="AP10:AP13"/>
    <mergeCell ref="AO11:AO13"/>
    <mergeCell ref="O10:V10"/>
    <mergeCell ref="AM12:AM13"/>
    <mergeCell ref="AJ12:AJ13"/>
    <mergeCell ref="AL11:AL13"/>
    <mergeCell ref="T12:T13"/>
    <mergeCell ref="O11:V11"/>
    <mergeCell ref="X11:AK11"/>
    <mergeCell ref="W12:W13"/>
    <mergeCell ref="C14:D14"/>
    <mergeCell ref="U12:U13"/>
    <mergeCell ref="S12:S13"/>
    <mergeCell ref="O12:P12"/>
    <mergeCell ref="O14:P14"/>
    <mergeCell ref="R12:R13"/>
    <mergeCell ref="H12:H13"/>
    <mergeCell ref="J12:J13"/>
    <mergeCell ref="F12:F13"/>
    <mergeCell ref="I12:I13"/>
    <mergeCell ref="A10:A13"/>
    <mergeCell ref="B10:B13"/>
    <mergeCell ref="C12:D12"/>
    <mergeCell ref="K11:K13"/>
    <mergeCell ref="C10:M10"/>
    <mergeCell ref="M11:M13"/>
    <mergeCell ref="L12:L13"/>
    <mergeCell ref="E12:E13"/>
    <mergeCell ref="G12:G13"/>
    <mergeCell ref="C11:J11"/>
    <mergeCell ref="X14:AI14"/>
    <mergeCell ref="X10:AO10"/>
    <mergeCell ref="N10:N13"/>
    <mergeCell ref="V12:V13"/>
    <mergeCell ref="Q12:Q13"/>
    <mergeCell ref="X12:X13"/>
    <mergeCell ref="AM11:AN11"/>
    <mergeCell ref="AN12:AN13"/>
    <mergeCell ref="Y12:AI12"/>
    <mergeCell ref="AK12:AK13"/>
  </mergeCells>
  <phoneticPr fontId="0" type="noConversion"/>
  <pageMargins left="1.0629921259842521" right="0.55118110236220474" top="0.39370078740157483" bottom="0" header="0.59055118110236227" footer="0.19685039370078741"/>
  <pageSetup paperSize="9" scale="35" fitToWidth="3" orientation="landscape" r:id="rId1"/>
  <headerFooter alignWithMargins="0">
    <oddFooter>&amp;R&amp;P</oddFooter>
  </headerFooter>
  <colBreaks count="2" manualBreakCount="2">
    <brk id="14" max="68" man="1"/>
    <brk id="2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Ruslan</cp:lastModifiedBy>
  <cp:lastPrinted>2014-10-02T10:24:34Z</cp:lastPrinted>
  <dcterms:created xsi:type="dcterms:W3CDTF">2004-10-20T09:00:56Z</dcterms:created>
  <dcterms:modified xsi:type="dcterms:W3CDTF">2014-10-02T10:24:53Z</dcterms:modified>
  <cp:category/>
</cp:coreProperties>
</file>